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CP. MANUEL RODRIGUEZ\Desktop\MUNICIPIO\CAMARGO 2\2024-2027\2026\TRANSPARENCIA 2026\1er. Trim 2026 TESORERIA 2026\"/>
    </mc:Choice>
  </mc:AlternateContent>
  <xr:revisionPtr revIDLastSave="0" documentId="13_ncr:1_{E17CCA33-100A-4542-BD20-E7F1E1BA48DD}" xr6:coauthVersionLast="47" xr6:coauthVersionMax="47" xr10:uidLastSave="{00000000-0000-0000-0000-000000000000}"/>
  <bookViews>
    <workbookView xWindow="-120" yWindow="-120" windowWidth="20730" windowHeight="11160" xr2:uid="{ED749F0A-2AF6-40B1-8EBC-2C4E6B5144C2}"/>
  </bookViews>
  <sheets>
    <sheet name="ENE-MAR" sheetId="1" r:id="rId1"/>
  </sheets>
  <definedNames>
    <definedName name="_xlnm._FilterDatabase" localSheetId="0" hidden="1">'ENE-MAR'!$A$5:$J$194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95" i="1" l="1"/>
  <c r="J174" i="1"/>
  <c r="J173" i="1"/>
  <c r="J164" i="1"/>
  <c r="J159" i="1"/>
  <c r="J152" i="1"/>
  <c r="J131" i="1"/>
  <c r="J126" i="1"/>
  <c r="J181" i="1"/>
  <c r="J179" i="1"/>
  <c r="J177" i="1"/>
  <c r="J176" i="1"/>
  <c r="J170" i="1"/>
  <c r="J169" i="1"/>
  <c r="J168" i="1"/>
  <c r="J167" i="1"/>
  <c r="J166" i="1"/>
  <c r="J165" i="1"/>
  <c r="J163" i="1"/>
  <c r="J162" i="1"/>
  <c r="J161" i="1"/>
  <c r="J160" i="1"/>
  <c r="J158" i="1"/>
  <c r="J157" i="1"/>
  <c r="J156" i="1"/>
  <c r="J155" i="1"/>
  <c r="J153" i="1"/>
  <c r="J151" i="1"/>
  <c r="J149" i="1"/>
  <c r="J148" i="1"/>
  <c r="J147" i="1"/>
  <c r="J146" i="1"/>
  <c r="J144" i="1"/>
  <c r="J143" i="1"/>
  <c r="J142" i="1"/>
  <c r="J141" i="1"/>
  <c r="J140" i="1"/>
  <c r="J139" i="1"/>
  <c r="J138" i="1"/>
  <c r="J136" i="1"/>
  <c r="J135" i="1"/>
  <c r="J134" i="1"/>
  <c r="J133" i="1"/>
  <c r="J132" i="1"/>
  <c r="J130" i="1"/>
  <c r="J129" i="1"/>
  <c r="J128" i="1"/>
  <c r="J127" i="1"/>
  <c r="J56" i="1"/>
  <c r="J94" i="1"/>
  <c r="J93" i="1"/>
  <c r="J89" i="1"/>
  <c r="J87" i="1"/>
  <c r="J86" i="1"/>
  <c r="J85" i="1"/>
  <c r="J82" i="1"/>
  <c r="J81" i="1"/>
  <c r="J80" i="1"/>
  <c r="J79" i="1"/>
  <c r="J78" i="1"/>
  <c r="J77" i="1"/>
  <c r="J73" i="1"/>
  <c r="J72" i="1"/>
  <c r="J71" i="1"/>
  <c r="J70" i="1"/>
  <c r="J69" i="1"/>
  <c r="J68" i="1"/>
  <c r="J67" i="1"/>
  <c r="J66" i="1"/>
  <c r="J63" i="1"/>
  <c r="J62" i="1"/>
  <c r="J61" i="1"/>
  <c r="J58" i="1"/>
  <c r="J57" i="1"/>
  <c r="J55" i="1"/>
</calcChain>
</file>

<file path=xl/sharedStrings.xml><?xml version="1.0" encoding="utf-8"?>
<sst xmlns="http://schemas.openxmlformats.org/spreadsheetml/2006/main" count="954" uniqueCount="470">
  <si>
    <t>ADMINISTRACION 2024-2027</t>
  </si>
  <si>
    <t>MONTOS PAGADOS POR AYUDAS Y SUBSIDIOS</t>
  </si>
  <si>
    <t>COG</t>
  </si>
  <si>
    <t>Concepto</t>
  </si>
  <si>
    <t>Sector</t>
  </si>
  <si>
    <t>Beneficiario</t>
  </si>
  <si>
    <t>CURP</t>
  </si>
  <si>
    <t>RFC</t>
  </si>
  <si>
    <t>Monto Pagado</t>
  </si>
  <si>
    <t>Social
(ayudas)</t>
  </si>
  <si>
    <t>Economico
(subsidio)</t>
  </si>
  <si>
    <t>X</t>
  </si>
  <si>
    <t>APOYO CON MEDICAMENTOS</t>
  </si>
  <si>
    <t>MARIA DEL CARMEN DE LEON SAENZ</t>
  </si>
  <si>
    <t>LESC000714MTSNNRB4</t>
  </si>
  <si>
    <t>XIMENA MARTINEZ MARTINEZ</t>
  </si>
  <si>
    <t>MAMX030412MMCRRMA1</t>
  </si>
  <si>
    <t>FLOR MARTINEZ FLORES</t>
  </si>
  <si>
    <t>MAFF821027MMCRLL07</t>
  </si>
  <si>
    <t>JOSE ORLANDO DUQUE MEDINA</t>
  </si>
  <si>
    <t>DUMO070124HTSQDRA3</t>
  </si>
  <si>
    <t>MARIA GUADALUPE SALINAS OJEDA</t>
  </si>
  <si>
    <t>SAOG381212MTSLJD00</t>
  </si>
  <si>
    <t>DIANA MARGARITA RANGEL PASCUAL</t>
  </si>
  <si>
    <t>RAPD951206MTSNSN06</t>
  </si>
  <si>
    <t>EMIGDIO RODRIGUEZ MARTINEZ</t>
  </si>
  <si>
    <t>ROME570415HGTDRM08</t>
  </si>
  <si>
    <t>FLOR SILVESTRE CORDERO PEREZ</t>
  </si>
  <si>
    <t>COPF960413MTSRRL08</t>
  </si>
  <si>
    <t>CARMEN CHAGOLLA RANGEL</t>
  </si>
  <si>
    <t>CARC610123MGTHNR02</t>
  </si>
  <si>
    <t>ISABEL MONSERRAT NAVARRO ZAMORA</t>
  </si>
  <si>
    <t>NAZI030216MTSVMSA9</t>
  </si>
  <si>
    <t>RAUL URIBE HUERTA</t>
  </si>
  <si>
    <t>UIHR790211HTSRRL03</t>
  </si>
  <si>
    <t>DEL 1 DE ENERO AL 31 DE MARZO DE 2026</t>
  </si>
  <si>
    <t>JESUS MARTINEZ ESTRADA</t>
  </si>
  <si>
    <t>MAEJ691224HTSRSS01</t>
  </si>
  <si>
    <t>OSCAR GUERRERO CERDA</t>
  </si>
  <si>
    <t>GUCO800108HTSRRS04</t>
  </si>
  <si>
    <t>YAZMIN GONZALEZ RIVAS</t>
  </si>
  <si>
    <t>GORY930724MTSNVZ05</t>
  </si>
  <si>
    <t>MODESTA MARTINEZ HERNANDEZ</t>
  </si>
  <si>
    <t>MAHM630618MVZRRD12</t>
  </si>
  <si>
    <t>EVA GAZCA LARA</t>
  </si>
  <si>
    <t>GALE490525MTSZRV05</t>
  </si>
  <si>
    <t>RAUL REYNA RODRIGUEZ</t>
  </si>
  <si>
    <t>RERR720321HTSYDL04</t>
  </si>
  <si>
    <t>JUANA ARELLANO PEREZ</t>
  </si>
  <si>
    <t>AEPJ740112MGTRRN03</t>
  </si>
  <si>
    <t>MARIA DE LOS ANGELES GUADIAN DE LEON</t>
  </si>
  <si>
    <t>GULA521101MNLDNN02</t>
  </si>
  <si>
    <t>GENARO RUIZ DURAN</t>
  </si>
  <si>
    <t>RUDG530919HTSZRN01</t>
  </si>
  <si>
    <t>MARIA VERONICA AREVALO ALEJO</t>
  </si>
  <si>
    <t>AEAV740717MTSRLR04</t>
  </si>
  <si>
    <t>DONACIANO GALLEGOS GUERRERO</t>
  </si>
  <si>
    <t>GADG480906HTSLRN02</t>
  </si>
  <si>
    <t>FRANCISCO JAVIER GUERRERO MORIN</t>
  </si>
  <si>
    <t>JUAN MARTIN VEGA CANTERO</t>
  </si>
  <si>
    <t>VECJ631205HTSGNN06</t>
  </si>
  <si>
    <t>YULISSA GARCIA SOLIS</t>
  </si>
  <si>
    <t>GASY970304MTSRLL00</t>
  </si>
  <si>
    <t>VALENTINA PEREZ MEDINA</t>
  </si>
  <si>
    <t>PEMV900522MVZRDL02</t>
  </si>
  <si>
    <t>CAROLINA CHAPA MATA</t>
  </si>
  <si>
    <t>CAMC840527MTSHTR01</t>
  </si>
  <si>
    <t>IRMA IDALIA MENDOZA GARCIA</t>
  </si>
  <si>
    <t>MEGI860529MTSNRR03</t>
  </si>
  <si>
    <t>LAURA ISABEL ALVAREZ GARCIA</t>
  </si>
  <si>
    <t>AAGL690317MTSLRR01</t>
  </si>
  <si>
    <t>CARMEN MARTINEZ TIRADO</t>
  </si>
  <si>
    <t>MATC630807MASRRR04</t>
  </si>
  <si>
    <t>JORGE ALEJANDRO MARTINEZ ROCHA</t>
  </si>
  <si>
    <t>MARJ820309HGTRCR09</t>
  </si>
  <si>
    <t>APOYO CON TROFES PARA LA LIGA MUNICIPAL</t>
  </si>
  <si>
    <t xml:space="preserve">MARCO ANTONIO FLORES RODRIGUEZ </t>
  </si>
  <si>
    <t>FORM741115HTSLDR08</t>
  </si>
  <si>
    <t>APOYO PARA SOLVENTAR GASTOS DE MEDICAMENTOS</t>
  </si>
  <si>
    <t>ISABELLA ORTIZ MORENO</t>
  </si>
  <si>
    <t>OIMI041018MTSRRSA7</t>
  </si>
  <si>
    <t>VERONICA MONSIVAIS AYALA</t>
  </si>
  <si>
    <t>MOAV880802MTSNYR08</t>
  </si>
  <si>
    <t>MARCOS SANCHEZ MARTINEZ</t>
  </si>
  <si>
    <t>SAMM550425HQTNRR06</t>
  </si>
  <si>
    <t>JESUS ELIAS GARZA SALINAS</t>
  </si>
  <si>
    <t>GASJ880607HTSRLS07</t>
  </si>
  <si>
    <t>APOYO PARA SOLVENTAR GASTOS DE ESTUDIOS MEDICOS</t>
  </si>
  <si>
    <t>FRANCISCA FLORES CARVAJAL</t>
  </si>
  <si>
    <t>FOCF701005MCLLRR06</t>
  </si>
  <si>
    <t>JOSE ALBERTO MORIN BARRERA</t>
  </si>
  <si>
    <t>MOBA780912HTSRRL09</t>
  </si>
  <si>
    <t>MARIO CESAR IGLESIAS HINOJOSA</t>
  </si>
  <si>
    <t>IEHM620406HTSGNR02</t>
  </si>
  <si>
    <t>APOYO PARA SOLVENTAR GASTOS DE CITA MEDICA Y MEDICAMENTOS</t>
  </si>
  <si>
    <t>MELINA JEANETTE MARQUEZ PEREZ</t>
  </si>
  <si>
    <t>MAPM960818MTSRRL09</t>
  </si>
  <si>
    <t>YULIA VIRIDIANA GARCIA ORTIZ</t>
  </si>
  <si>
    <t>GAOY970513MTSRRL03</t>
  </si>
  <si>
    <t>JOSE DOLORES VEGA MORQUECHO</t>
  </si>
  <si>
    <t>VEMD630915HSPGRL02</t>
  </si>
  <si>
    <t>MARTIN RODRIGUEZ RAMRIEZ</t>
  </si>
  <si>
    <t>RORM660421HTSDMR01</t>
  </si>
  <si>
    <t>SANJUANA LEIJA CANTU</t>
  </si>
  <si>
    <t>LECS651202MTSJNN00</t>
  </si>
  <si>
    <t>SANJUANITA GUADALUPE LOPEZ CASTILLO</t>
  </si>
  <si>
    <t>LOCS960620MTSPSN05</t>
  </si>
  <si>
    <t>OLGA LYDIA ADAME GONZALEZ</t>
  </si>
  <si>
    <t>AAGO670701MTSDNL08</t>
  </si>
  <si>
    <t>BENITA GARCIA GARZA</t>
  </si>
  <si>
    <t>GAGB610415MTSRRN04</t>
  </si>
  <si>
    <t>ABIGAIL BERENICE DAVILA LOPEZ</t>
  </si>
  <si>
    <t>DALA960126MTSVPB04</t>
  </si>
  <si>
    <t>MARICELA ZAUÑIGA LARA</t>
  </si>
  <si>
    <t>ZULM880323MTSXRR07</t>
  </si>
  <si>
    <t>MONICA LIZBETH LOPEZ ALCALA</t>
  </si>
  <si>
    <t>LOAM960708MTSPLN01</t>
  </si>
  <si>
    <t>MA ELENA GARZA DAVILA</t>
  </si>
  <si>
    <t>GADES610806MTSRVL06</t>
  </si>
  <si>
    <t>REYNA HERNANDEZ DEL ANGEL</t>
  </si>
  <si>
    <t>HEAR001002MTSRNYA9</t>
  </si>
  <si>
    <t>YAREHSI ARGUELLO BANDA</t>
  </si>
  <si>
    <t>AUBY020825MTSRNRA7</t>
  </si>
  <si>
    <t>MARIA SUSANA MARTINEZ RODRIGUEZ</t>
  </si>
  <si>
    <t>MARS820330MTSRDS01</t>
  </si>
  <si>
    <t>MARIA DEL SOCORRO ALANIS PEREZ</t>
  </si>
  <si>
    <t>AAPS980204MTSLRC08</t>
  </si>
  <si>
    <t>GUADALUPE CRUZ DE LA ROSA</t>
  </si>
  <si>
    <t>CURG551010HTSRSD07</t>
  </si>
  <si>
    <t>IRIS MONICA DOMINGUEZ MATA</t>
  </si>
  <si>
    <t>DOMI880302MTSMTR04</t>
  </si>
  <si>
    <t>YABNIA LINETT ALVAREZ ROMERO</t>
  </si>
  <si>
    <t>AARY070223MTSLMBA1</t>
  </si>
  <si>
    <t>GLADIS ELIZABETH AGUIRRE JUAREZ</t>
  </si>
  <si>
    <t>AUJG950724MTSGRL00</t>
  </si>
  <si>
    <t>LILIANA CARDENAS LEIJA</t>
  </si>
  <si>
    <t>CALL770617MTSRJL06</t>
  </si>
  <si>
    <t>ADELITA BARRIENTOS ISLAS</t>
  </si>
  <si>
    <t>BAIA811120MTSRSD01</t>
  </si>
  <si>
    <t>DORA ELENA GARZA MARTINEZ</t>
  </si>
  <si>
    <t>GAMD580518MTSRRR06</t>
  </si>
  <si>
    <t>ALEJANDRA ALMANZA RODRIGUEZ</t>
  </si>
  <si>
    <t>AARA841030MTSLDL02</t>
  </si>
  <si>
    <t>BELIA ESPINOZA MORIN</t>
  </si>
  <si>
    <t>EIMB860627MTSSRL06</t>
  </si>
  <si>
    <t>ROSA ISELA GOMEZ ZUÑIGA</t>
  </si>
  <si>
    <t>GOZR720323MTSMXS04</t>
  </si>
  <si>
    <t>PEDRO DUARTE VALENCIA</t>
  </si>
  <si>
    <t>DUVP690323HGRRLD07</t>
  </si>
  <si>
    <t>GLORIA MARTINEZ HERNANDEZ</t>
  </si>
  <si>
    <t>MAHG750820MVZRRL00</t>
  </si>
  <si>
    <t>OLIVIA BETIS BARRIENTOS ISLAS</t>
  </si>
  <si>
    <t>BAIO630205MTSRSL02</t>
  </si>
  <si>
    <t>BLANCA ESTELA MARES CAPETILLO</t>
  </si>
  <si>
    <t>MACB870331MSPRPL00</t>
  </si>
  <si>
    <t>JOSE GUADALUPE ADAME LOPEZ</t>
  </si>
  <si>
    <t>AALG530201HTSD9D06</t>
  </si>
  <si>
    <t>ROSA MARIA RAMRIEZ MANZANO</t>
  </si>
  <si>
    <t>RAMR990105MTSMNS06</t>
  </si>
  <si>
    <t>PEDRO JOSE SALINAS ALVARADO</t>
  </si>
  <si>
    <t>SAAP741206HTSLLD02</t>
  </si>
  <si>
    <t>JOSE INES AGUILAR AGUILAR</t>
  </si>
  <si>
    <t>AUAI570720HCSGGN08</t>
  </si>
  <si>
    <t>HIPOLITO GARCIA RODRIGUEZ</t>
  </si>
  <si>
    <t>GARH750421HTSRDP00</t>
  </si>
  <si>
    <t>SARA NOHEMY RAMIREZ YAÑEZ</t>
  </si>
  <si>
    <t>RAYS931217MTSMXR09</t>
  </si>
  <si>
    <t>MARIA GUADALUPE GUTIERREZ ARROYO</t>
  </si>
  <si>
    <t>GUAG630604MMCTRD07</t>
  </si>
  <si>
    <t>MARIA DEL CARMEN JUAREZ DOMINGUEZ</t>
  </si>
  <si>
    <t>JUDC880717MVZRMR08</t>
  </si>
  <si>
    <t>YULIANA GALLEGOS OLMOS</t>
  </si>
  <si>
    <t>GAOY010206MTSLLLA6</t>
  </si>
  <si>
    <t>CASSANDRA LIZETH MARTINEZ CASAS</t>
  </si>
  <si>
    <t>MACC010712MTSRSSA1</t>
  </si>
  <si>
    <t>JUANA MARIA MORALES CHAVIRA</t>
  </si>
  <si>
    <t>MOCJ810804MTSRHN06</t>
  </si>
  <si>
    <t>ISRAEL PERALES VICTORIA</t>
  </si>
  <si>
    <t>PEVI720511HTSRCS09</t>
  </si>
  <si>
    <t>APOYO ECONOMICO A PERSONAS DE ESCASOS RECURSOS</t>
  </si>
  <si>
    <t>LUIS ALBERTO CUELLAR LOPEZ</t>
  </si>
  <si>
    <t>CULC701219IL2</t>
  </si>
  <si>
    <t>APOYO ECONOMICO PARA GASTOS DE COLEGIATURA</t>
  </si>
  <si>
    <t>VERONICA MORALES CHAVIRA</t>
  </si>
  <si>
    <t>MOCV800203MTSRHR04</t>
  </si>
  <si>
    <t>APOYO ECONOMICO PARA GASTOS DE ULTRASONIDO</t>
  </si>
  <si>
    <t>CRESCENCIA MATA BARRERA</t>
  </si>
  <si>
    <t>MABC770714MTSTRR00</t>
  </si>
  <si>
    <t>APOYO PARA GASTOS DE TRATAMIENTO MEDICO</t>
  </si>
  <si>
    <t>MA DE LOS ANGELES ROSALES LAZARIN</t>
  </si>
  <si>
    <t>ROLA780505MCLSZN09</t>
  </si>
  <si>
    <t>APOYO ECONOMICO PARA GASTOS MEDICOS, CAMBIO DE FERULA</t>
  </si>
  <si>
    <t>YAJAIRA LIZBETH PALOMO MARES</t>
  </si>
  <si>
    <t>PAMY030526MTSLRJA3</t>
  </si>
  <si>
    <t>APOYO ECONOMICO PARA TRASLADO A CITA MEDICA</t>
  </si>
  <si>
    <t>APOYO ECONOMICO CON TRASLADO A SU CD DE ORIGEN</t>
  </si>
  <si>
    <t>MARIA ROCIO LULE CONTRERAS</t>
  </si>
  <si>
    <t>LUCR661116MMNLNC03</t>
  </si>
  <si>
    <t>JSOE FRANCISCO ROJAS RUIZ</t>
  </si>
  <si>
    <t>CURPXXXXXX</t>
  </si>
  <si>
    <t>APOYO ECONOMICO PARA ARTICULOS PARA PERSONAS DE BAJOS RECURSOS</t>
  </si>
  <si>
    <t>CARLOS ALBERTO CUELLAR LOPEZ</t>
  </si>
  <si>
    <t>APOYO ECONOMICO PARA GASTOS DE MEDICAMENTOS</t>
  </si>
  <si>
    <t>JESSICA JAZMIN CANIZALES LARA</t>
  </si>
  <si>
    <t>CALJ870430MNLNRS09</t>
  </si>
  <si>
    <t>APOYO ECONIMICO PARA SOLVENTAR GASTOS DE ESTUDIO MEDICO</t>
  </si>
  <si>
    <t>MINERVA ZUÑIGA RAMIREZ</t>
  </si>
  <si>
    <t>ZURM741228MSPXMN09</t>
  </si>
  <si>
    <t>IRMA ALICIA VILLARREAL ESPINOZA</t>
  </si>
  <si>
    <t>VIEI810313MTSLSR04</t>
  </si>
  <si>
    <t>JESUS CARLOS AREVALO AREVALO</t>
  </si>
  <si>
    <t>AEAJ551103HTSRRS03</t>
  </si>
  <si>
    <t>JAIRO SURIEL GONZALEZ MARIN</t>
  </si>
  <si>
    <t>GOMJ670428HCLNRR04</t>
  </si>
  <si>
    <t>APOYO ECONOMICO PARA SUMINISTRO DE TROFEOS PARA LIGA DE FUTBOL DE COMALES</t>
  </si>
  <si>
    <t>JOSE GUADALUPE LERMA RAYA</t>
  </si>
  <si>
    <t>LERG870616HTSRYD04</t>
  </si>
  <si>
    <t>APOYO PARA TRAMITE DE ACTA DE NACIMIENTO</t>
  </si>
  <si>
    <t>IVONNE LIZETTE ALVARADO VAZQUEZ</t>
  </si>
  <si>
    <t xml:space="preserve">APOYO ECONOMICO PARA LA ADQUISICION DE ATAUD </t>
  </si>
  <si>
    <t>SANTOS RODRIGUEZ CANTU</t>
  </si>
  <si>
    <t>ROCS331121HNLDNN02</t>
  </si>
  <si>
    <t>FRANCISCO ZAPATA RUIZ</t>
  </si>
  <si>
    <t>ZARF650312HTSPZN01</t>
  </si>
  <si>
    <t>LAURA EDITH GONZALEZ BENAVIDEZ</t>
  </si>
  <si>
    <t>GOBL830925MTSNNR00</t>
  </si>
  <si>
    <t>ELIZABETH ROJAS JAZO</t>
  </si>
  <si>
    <t>ROJE950219MTSJZL01</t>
  </si>
  <si>
    <t>JUAN JOSE RIVERA MORUA</t>
  </si>
  <si>
    <t>RIMJ550104HTSVRN00</t>
  </si>
  <si>
    <t>ROSALBA HERRERA VELASQUEZ</t>
  </si>
  <si>
    <t>HEVR590304MTSRLS07</t>
  </si>
  <si>
    <t>CAROLINA SANCHEZ DEL ANGEL</t>
  </si>
  <si>
    <t>SAAC850603MTSNNR07</t>
  </si>
  <si>
    <t>TANIA LIZBETH BARRERA ALVAREZ</t>
  </si>
  <si>
    <t>BAAT950215MTSRLN01</t>
  </si>
  <si>
    <t>FRANCISCO JAVIER MARTINEZ PEREZ</t>
  </si>
  <si>
    <t>MAPF871022HTSRRR04</t>
  </si>
  <si>
    <t>RAUL ARIEL GARZA VARGAS</t>
  </si>
  <si>
    <t>GACR020528HTSRRLA2</t>
  </si>
  <si>
    <t>OSCAR ALEXIS MORIN FLORES</t>
  </si>
  <si>
    <t>MOFO020515HTSRLSA4</t>
  </si>
  <si>
    <t>GUADALUPE RAMIREZ OLVERA</t>
  </si>
  <si>
    <t>RAOG610512MVZMLD07</t>
  </si>
  <si>
    <t>MARIA DEL REFUGIO ZUÑIGA TORRES</t>
  </si>
  <si>
    <t>ZUTR870704MTSXRR02</t>
  </si>
  <si>
    <t>MARIA GUADALUPE HERNANDEZ VAZQUEZ</t>
  </si>
  <si>
    <t>HEVG660822MZSRZD19</t>
  </si>
  <si>
    <t>AMERICA JOANA ESQUIVEL ARELLANO</t>
  </si>
  <si>
    <t>EUAA010526MTSSRMA6</t>
  </si>
  <si>
    <t>VERONICA REYNOSA ESTRADA</t>
  </si>
  <si>
    <t>REEV721019MSPYSR07</t>
  </si>
  <si>
    <t>VICENTA ESTRADA ABUNDIS</t>
  </si>
  <si>
    <t>EAAV651119MNLSBC07</t>
  </si>
  <si>
    <t>JUAN MENDOZA REYES</t>
  </si>
  <si>
    <t>MERJ550324HNLNYN02</t>
  </si>
  <si>
    <t>MARTHA REYES MEDELLIN</t>
  </si>
  <si>
    <t>REMM820711MNLYDR08</t>
  </si>
  <si>
    <t>MARTHA LUCIA LEMUS MENDEZ</t>
  </si>
  <si>
    <t>LEMM060927MTSMNRA6</t>
  </si>
  <si>
    <t>ROSA EMY BANDA SANCHEZ</t>
  </si>
  <si>
    <t>BASR820213MTSNNS00</t>
  </si>
  <si>
    <t>SENORINA LEMUS MENDEZ</t>
  </si>
  <si>
    <t>LEMS800422MGTMNN04</t>
  </si>
  <si>
    <t>JOQELINA CARMEN ALMEDA MENDOZA</t>
  </si>
  <si>
    <t>AEMJ730617MGTLNQ11</t>
  </si>
  <si>
    <t>MIGUEL JUAREZ HERNANDEZ</t>
  </si>
  <si>
    <t>JUHM491110HZSRRG01</t>
  </si>
  <si>
    <t>LAURA ELENA RODRIGUEZ ALANIS</t>
  </si>
  <si>
    <t>ROAL701008MTSDLR01</t>
  </si>
  <si>
    <t>MARIA GUADALUPE MARTINEZ FLORES</t>
  </si>
  <si>
    <t>MAFG050223MTSRLDA7</t>
  </si>
  <si>
    <t>TRINIDAD CHAVEZ</t>
  </si>
  <si>
    <t>CAXT801026MNEHXR06</t>
  </si>
  <si>
    <t xml:space="preserve">MA DE LOURDES VILLA ARREOLA </t>
  </si>
  <si>
    <t>VIAL871022MGRLRR03</t>
  </si>
  <si>
    <t>MARIA INES LOPEZ BARRERA</t>
  </si>
  <si>
    <t>LOBI900116MTSPRN09</t>
  </si>
  <si>
    <t>NATALIA MENDEZ HERNANDEZ</t>
  </si>
  <si>
    <t>MEHN911110MSPNRT05</t>
  </si>
  <si>
    <t xml:space="preserve">ELIZABET GARCIA GOMEZ </t>
  </si>
  <si>
    <t>GAGE850428MVZRML06</t>
  </si>
  <si>
    <t>ANGELICA GAMEZ HERNANDEZ</t>
  </si>
  <si>
    <t>GAHA911231MSPMRN02</t>
  </si>
  <si>
    <t>ALICIA YOLIRIA RUIZ FLORES</t>
  </si>
  <si>
    <t>RUFA690623MTSZLL08</t>
  </si>
  <si>
    <t>JUANITA TREJO GARZA</t>
  </si>
  <si>
    <t>TEGJ870114MNLRRN07</t>
  </si>
  <si>
    <t>ESMERALDA GONZALEZ VILLALOBOS</t>
  </si>
  <si>
    <t>GOVE840719MNLNLS04</t>
  </si>
  <si>
    <t>ADAN GUADALUPE MARTINEZ REYES</t>
  </si>
  <si>
    <t>MARA040521HTSRYDA1</t>
  </si>
  <si>
    <t>YARITZA MYLEIDY ESTEVEZ ORTEGA</t>
  </si>
  <si>
    <t>EEOY040326MTSSRRA7</t>
  </si>
  <si>
    <t>SANTOS SAUCEDO MEDRANO</t>
  </si>
  <si>
    <t>SAMS650610HTSCDN05</t>
  </si>
  <si>
    <t>ROSABEL GARCIA HERNANDEZ</t>
  </si>
  <si>
    <t>GAHR640415MTSRRS06</t>
  </si>
  <si>
    <t>MARCELO ESQUIVEL MASCORRO</t>
  </si>
  <si>
    <t>EUMM490602HDGSSR12</t>
  </si>
  <si>
    <t>SANJUANITA GUADALUPE LEDEZMA POMPA</t>
  </si>
  <si>
    <t>LEPS920411MTSDMN06</t>
  </si>
  <si>
    <t>ELVA RUIZ TAMEZ</t>
  </si>
  <si>
    <t>RUTE620629MTSZML01</t>
  </si>
  <si>
    <t>IRENE CASTILLO VAZQUEZ</t>
  </si>
  <si>
    <t>CAVI551206MTSSZR06</t>
  </si>
  <si>
    <t>ELVIA ALICIA ROQUE LOPEZ</t>
  </si>
  <si>
    <t>ROLE780307MTSQPL05</t>
  </si>
  <si>
    <t>APOYO ECONOMICO PARA EL SUMINISTRO DE CEMENTO</t>
  </si>
  <si>
    <t>PAULA PONCE ALMENDAREZ</t>
  </si>
  <si>
    <t>POAP640322MSPNLL03</t>
  </si>
  <si>
    <t>APOYO CON EL SUMINISTRO DE BALONES DE BASKETBALL</t>
  </si>
  <si>
    <t>APOYO ECONOMICO PARA SUMINISTRO DE TROFEOS PARA FUTBOL VARONIL</t>
  </si>
  <si>
    <t>LUIS ALBERTO JUAREZ GRIJALVA</t>
  </si>
  <si>
    <t>JUGL790514HCLRRS09</t>
  </si>
  <si>
    <t>APOYO PARA LA REVISION Y/O CAMBIO DE MOTOR/BOMBA DE AGUA DEL TINACO</t>
  </si>
  <si>
    <t>ANGELINA REGALADO GARZA</t>
  </si>
  <si>
    <t>REGA901202MNEGRN02</t>
  </si>
  <si>
    <t>APOYO ECONOMICO CON DESHECHABLES</t>
  </si>
  <si>
    <t>OCTAVIO HERRERA PEREZ</t>
  </si>
  <si>
    <t>NEREYDA ZAPATA MONSIVAIS</t>
  </si>
  <si>
    <t>APOYO CON REHABILITACION DE CANASTAS DE BASQUEBOL EN ESC. PRIM. ANTONIA LOPEZ OCHOA</t>
  </si>
  <si>
    <t>APOYO ECONOMICO PARA ACUDIR A COMPETENCIA DE JUEGOS DEPORTIVOS</t>
  </si>
  <si>
    <t>SILVIA ORTEGA SILVIA</t>
  </si>
  <si>
    <t>BEOS620310MDFNRL09</t>
  </si>
  <si>
    <t>APOYO CON EL SUMINISTRO DE MATERIALES PARA REPARACION DE CORTO CIRCUITO</t>
  </si>
  <si>
    <t>HORACIO ANDRADE ROBLES</t>
  </si>
  <si>
    <t>1 AL MILLAR DE JUNTA DE CONCILIACION Y ARBITRAJE</t>
  </si>
  <si>
    <t>GOBIERNO DEL ESTADO DE TAMAULIPAS</t>
  </si>
  <si>
    <t>SFG210216AJ9</t>
  </si>
  <si>
    <t>MAMX030412</t>
  </si>
  <si>
    <t>MAFF821027</t>
  </si>
  <si>
    <t>LESC000714</t>
  </si>
  <si>
    <t>DUMO070124</t>
  </si>
  <si>
    <t>SAOG381212</t>
  </si>
  <si>
    <t>RAPD951206</t>
  </si>
  <si>
    <t>ROME570415</t>
  </si>
  <si>
    <t>COPF960413</t>
  </si>
  <si>
    <t>CARC610123</t>
  </si>
  <si>
    <t>NAZI030216</t>
  </si>
  <si>
    <t>UIHR790211</t>
  </si>
  <si>
    <t>MAEJ691224</t>
  </si>
  <si>
    <t>GUCO800108</t>
  </si>
  <si>
    <t>GORY930724</t>
  </si>
  <si>
    <t>MAHM630618</t>
  </si>
  <si>
    <t>GALE490525</t>
  </si>
  <si>
    <t>RERR720321</t>
  </si>
  <si>
    <t>AEPJ740112</t>
  </si>
  <si>
    <t>GULA521101</t>
  </si>
  <si>
    <t>RUDG530919</t>
  </si>
  <si>
    <t>AEAV740717</t>
  </si>
  <si>
    <t>GADG480906</t>
  </si>
  <si>
    <t>GUMF570402</t>
  </si>
  <si>
    <t>VECJ631205</t>
  </si>
  <si>
    <t>GASY970304</t>
  </si>
  <si>
    <t>PEMV900522</t>
  </si>
  <si>
    <t>CAMC840527</t>
  </si>
  <si>
    <t>MEGI860529</t>
  </si>
  <si>
    <t>AAGL690317</t>
  </si>
  <si>
    <t>MATC630807</t>
  </si>
  <si>
    <t>MARJ820309</t>
  </si>
  <si>
    <t>FORM741115</t>
  </si>
  <si>
    <t>OIMI041018</t>
  </si>
  <si>
    <t>MOAV880802</t>
  </si>
  <si>
    <t>SAMM550425</t>
  </si>
  <si>
    <t>GASJ880607</t>
  </si>
  <si>
    <t>FOCF701005</t>
  </si>
  <si>
    <t>MOBA780912</t>
  </si>
  <si>
    <t>IEHM620406</t>
  </si>
  <si>
    <t>MAPM960818</t>
  </si>
  <si>
    <t>GAOY970513</t>
  </si>
  <si>
    <t>VEMD630915</t>
  </si>
  <si>
    <t>RORM660421</t>
  </si>
  <si>
    <t>LECS651202</t>
  </si>
  <si>
    <t>LOCS960620</t>
  </si>
  <si>
    <t>AAGO670701</t>
  </si>
  <si>
    <t>GAGB610415</t>
  </si>
  <si>
    <t>DALA960126</t>
  </si>
  <si>
    <t>ZULM880323</t>
  </si>
  <si>
    <t>LOAM960708</t>
  </si>
  <si>
    <t>GADES610806</t>
  </si>
  <si>
    <t>HEAR001002</t>
  </si>
  <si>
    <t>AUBY020825</t>
  </si>
  <si>
    <t>MARS820330</t>
  </si>
  <si>
    <t>AAPS980204</t>
  </si>
  <si>
    <t>CURG551010</t>
  </si>
  <si>
    <t>DOMI880302</t>
  </si>
  <si>
    <t>AARY070223</t>
  </si>
  <si>
    <t>AUJG950724</t>
  </si>
  <si>
    <t>CALL770617</t>
  </si>
  <si>
    <t>BAIA811120</t>
  </si>
  <si>
    <t>GAMD580518</t>
  </si>
  <si>
    <t>AARA841030</t>
  </si>
  <si>
    <t>EIMB860627</t>
  </si>
  <si>
    <t>GOZR720323</t>
  </si>
  <si>
    <t>DUVP690323</t>
  </si>
  <si>
    <t>MAHG750820</t>
  </si>
  <si>
    <t>BAIO630205</t>
  </si>
  <si>
    <t>MACB870331</t>
  </si>
  <si>
    <t>AALG530201</t>
  </si>
  <si>
    <t>RAMR990105</t>
  </si>
  <si>
    <t>SAAP741206</t>
  </si>
  <si>
    <t>AUAI570720</t>
  </si>
  <si>
    <t>GARH750421</t>
  </si>
  <si>
    <t>RAYS931217</t>
  </si>
  <si>
    <t>GUAG630604</t>
  </si>
  <si>
    <t>JUDC880717</t>
  </si>
  <si>
    <t>GAOY010206</t>
  </si>
  <si>
    <t>MACC010712</t>
  </si>
  <si>
    <t>MOCJ810804</t>
  </si>
  <si>
    <t>PEVI720511</t>
  </si>
  <si>
    <t>ROLA780505</t>
  </si>
  <si>
    <t>LUCR661116</t>
  </si>
  <si>
    <t>FRCXXXXXX</t>
  </si>
  <si>
    <t>CALJ870430</t>
  </si>
  <si>
    <t>ZURM741228</t>
  </si>
  <si>
    <t>VIEI810313</t>
  </si>
  <si>
    <t>AEAJ551103</t>
  </si>
  <si>
    <t>GOMJ670428</t>
  </si>
  <si>
    <t>LERG870616</t>
  </si>
  <si>
    <t>ROCS331121</t>
  </si>
  <si>
    <t>ZARF650312</t>
  </si>
  <si>
    <t>GOBL830925</t>
  </si>
  <si>
    <t>ROJE950219</t>
  </si>
  <si>
    <t>RIMJ550104</t>
  </si>
  <si>
    <t>HEVR590304</t>
  </si>
  <si>
    <t>SAAC850603</t>
  </si>
  <si>
    <t>BAAT950215</t>
  </si>
  <si>
    <t>MAPF871022</t>
  </si>
  <si>
    <t>GACR020528</t>
  </si>
  <si>
    <t>MOFO020515</t>
  </si>
  <si>
    <t>RAOG610512</t>
  </si>
  <si>
    <t>ZUTR870704</t>
  </si>
  <si>
    <t>HEVG660822</t>
  </si>
  <si>
    <t>EUAA010526</t>
  </si>
  <si>
    <t>REEV721019</t>
  </si>
  <si>
    <t>EAAV651119</t>
  </si>
  <si>
    <t>MERJ550324</t>
  </si>
  <si>
    <t>REMM820711</t>
  </si>
  <si>
    <t>LEMM060927</t>
  </si>
  <si>
    <t>BASR820213</t>
  </si>
  <si>
    <t>LEMS800422</t>
  </si>
  <si>
    <t>AEMJ730617</t>
  </si>
  <si>
    <t>JUHM491110</t>
  </si>
  <si>
    <t>ROAL701008</t>
  </si>
  <si>
    <t>MAFG050223</t>
  </si>
  <si>
    <t>CAXT801026</t>
  </si>
  <si>
    <t>VIAL871022</t>
  </si>
  <si>
    <t>LOBI900116</t>
  </si>
  <si>
    <t>MEHN911110</t>
  </si>
  <si>
    <t>GAGE850428</t>
  </si>
  <si>
    <t>GAHA911231</t>
  </si>
  <si>
    <t>RUFA690623</t>
  </si>
  <si>
    <t>TEGJ870114</t>
  </si>
  <si>
    <t>GOVE840719</t>
  </si>
  <si>
    <t>MARA040521</t>
  </si>
  <si>
    <t>EEOY040326</t>
  </si>
  <si>
    <t>SAMS650610</t>
  </si>
  <si>
    <t>GAHR640415</t>
  </si>
  <si>
    <t>EUMM490602</t>
  </si>
  <si>
    <t>LEPS920411</t>
  </si>
  <si>
    <t>RUTE620629</t>
  </si>
  <si>
    <t>CAVI551206</t>
  </si>
  <si>
    <t>ROLE780307</t>
  </si>
  <si>
    <t>POAP640322</t>
  </si>
  <si>
    <t>JUGL790514</t>
  </si>
  <si>
    <t>REGA901202</t>
  </si>
  <si>
    <t>RFCXXXXXX</t>
  </si>
  <si>
    <t>BEOS620310</t>
  </si>
  <si>
    <t>MUNICIPIO DE H. CAMARGO, TAMAULIPAS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</si>
</sst>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ptos Narrow"/>
      <family val="2"/>
      <scheme val="minor"/>
    </font>
    <font>
      <sz val="8"/>
      <name val="Wingdings"/>
      <charset val="2"/>
    </font>
    <font>
      <sz val="8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9"/>
      <name val="Wingdings"/>
      <charset val="2"/>
    </font>
    <font>
      <sz val="9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2" applyFont="1" applyFill="1" applyBorder="1" applyAlignment="1">
      <alignment horizontal="center" vertical="center"/>
    </xf>
    <xf numFmtId="0" fontId="9" fillId="0" borderId="1" xfId="2" applyFont="1" applyFill="1" applyBorder="1" applyAlignment="1">
      <alignment horizontal="center" vertical="center"/>
    </xf>
    <xf numFmtId="44" fontId="7" fillId="0" borderId="1" xfId="1" applyFont="1" applyFill="1" applyBorder="1" applyAlignment="1">
      <alignment horizontal="center" vertical="center" wrapText="1"/>
    </xf>
    <xf numFmtId="44" fontId="0" fillId="0" borderId="0" xfId="0" applyNumberFormat="1"/>
    <xf numFmtId="44" fontId="7" fillId="0" borderId="0" xfId="1" applyFont="1" applyFill="1" applyBorder="1" applyAlignment="1">
      <alignment horizontal="center" vertical="center" wrapText="1"/>
    </xf>
    <xf numFmtId="44" fontId="0" fillId="0" borderId="1" xfId="1" applyFont="1" applyFill="1" applyBorder="1"/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8" fillId="0" borderId="0" xfId="2" applyFont="1" applyFill="1" applyBorder="1" applyAlignment="1">
      <alignment horizontal="center" vertical="center"/>
    </xf>
    <xf numFmtId="0" fontId="9" fillId="0" borderId="0" xfId="2" applyFont="1" applyFill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0" fontId="11" fillId="0" borderId="1" xfId="2" applyFont="1" applyFill="1" applyBorder="1" applyAlignment="1">
      <alignment horizontal="center" vertical="center"/>
    </xf>
    <xf numFmtId="0" fontId="11" fillId="3" borderId="1" xfId="2" applyFont="1" applyFill="1" applyBorder="1" applyAlignment="1">
      <alignment horizontal="center" vertical="center"/>
    </xf>
    <xf numFmtId="0" fontId="7" fillId="0" borderId="4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0" fillId="0" borderId="0" xfId="0" applyAlignment="1">
      <alignment horizontal="center"/>
    </xf>
    <xf numFmtId="43" fontId="12" fillId="4" borderId="1" xfId="4" applyFont="1" applyFill="1" applyBorder="1" applyAlignment="1" applyProtection="1">
      <alignment horizontal="right" vertical="center"/>
      <protection locked="0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4" fontId="5" fillId="0" borderId="2" xfId="1" applyFont="1" applyFill="1" applyBorder="1" applyAlignment="1">
      <alignment horizontal="center" vertical="center" wrapText="1"/>
    </xf>
    <xf numFmtId="44" fontId="5" fillId="0" borderId="3" xfId="1" applyFont="1" applyFill="1" applyBorder="1" applyAlignment="1">
      <alignment horizontal="center" vertical="center" wrapText="1"/>
    </xf>
    <xf numFmtId="0" fontId="4" fillId="0" borderId="0" xfId="3" applyFont="1" applyAlignment="1">
      <alignment horizontal="center"/>
    </xf>
    <xf numFmtId="0" fontId="4" fillId="0" borderId="0" xfId="3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</cellXfs>
  <cellStyles count="5">
    <cellStyle name="Bueno" xfId="2" builtinId="26"/>
    <cellStyle name="Millares" xfId="4" builtinId="3"/>
    <cellStyle name="Moneda" xfId="1" builtinId="4"/>
    <cellStyle name="Normal" xfId="0" builtinId="0"/>
    <cellStyle name="Normal 2" xfId="3" xr:uid="{701E4561-BEF3-4CCA-8F81-EEE6841C118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1278566</xdr:colOff>
      <xdr:row>0</xdr:row>
      <xdr:rowOff>7843</xdr:rowOff>
    </xdr:from>
    <xdr:to>
      <xdr:col>9</xdr:col>
      <xdr:colOff>884919</xdr:colOff>
      <xdr:row>3</xdr:row>
      <xdr:rowOff>157346</xdr:rowOff>
    </xdr:to>
    <xdr:pic>
      <xdr:nvPicPr>
        <xdr:cNvPr id="2" name="Imagen 35" descr="Gobierno del Estado de Tamaulipas">
          <a:extLst>
            <a:ext uri="{FF2B5EF4-FFF2-40B4-BE49-F238E27FC236}">
              <a16:creationId xmlns:a16="http://schemas.microsoft.com/office/drawing/2014/main" id="{169606E8-EAA2-40A7-9B7A-FE17DCDB96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7416" y="7843"/>
          <a:ext cx="1711378" cy="721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146538</xdr:colOff>
      <xdr:row>0</xdr:row>
      <xdr:rowOff>109904</xdr:rowOff>
    </xdr:from>
    <xdr:to>
      <xdr:col>1</xdr:col>
      <xdr:colOff>576316</xdr:colOff>
      <xdr:row>3</xdr:row>
      <xdr:rowOff>28044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EF5E07DC-FB1F-4605-B0F2-4051DE6881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538" y="109904"/>
          <a:ext cx="1037913" cy="489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DDBD50-915C-4375-A501-095F761C754C}">
  <dimension ref="A1:K203"/>
  <sheetViews>
    <sheetView tabSelected="1" view="pageBreakPreview" zoomScale="130" zoomScaleNormal="130" zoomScaleSheetLayoutView="130" workbookViewId="0">
      <selection activeCell="C7" sqref="C7"/>
    </sheetView>
  </sheetViews>
  <sheetFormatPr baseColWidth="10" defaultColWidth="9.140625" defaultRowHeight="15" x14ac:dyDescent="0.25"/>
  <cols>
    <col min="2" max="2" width="35.42578125" customWidth="1"/>
    <col min="4" max="4" width="10.7109375" customWidth="1"/>
    <col min="7" max="7" width="9.140625" customWidth="1"/>
    <col min="8" max="8" width="17.85546875" style="22" customWidth="1"/>
    <col min="9" max="9" width="12.42578125" customWidth="1"/>
    <col min="10" max="10" width="13.7109375" bestFit="1" customWidth="1"/>
    <col min="11" max="11" width="13.28515625" bestFit="1" customWidth="1"/>
    <col min="12" max="12" width="11.140625" bestFit="1" customWidth="1"/>
  </cols>
  <sheetData>
    <row r="1" spans="1:11" x14ac:dyDescent="0.25">
      <c r="A1" s="30" t="s">
        <v>469</v>
      </c>
      <c r="B1" s="30"/>
      <c r="C1" s="30"/>
      <c r="D1" s="30"/>
      <c r="E1" s="30"/>
      <c r="F1" s="30"/>
      <c r="G1" s="30"/>
      <c r="H1" s="30"/>
      <c r="I1" s="30"/>
      <c r="J1" s="30"/>
    </row>
    <row r="2" spans="1:11" x14ac:dyDescent="0.25">
      <c r="A2" s="30" t="s">
        <v>0</v>
      </c>
      <c r="B2" s="30"/>
      <c r="C2" s="30"/>
      <c r="D2" s="30"/>
      <c r="E2" s="30"/>
      <c r="F2" s="30"/>
      <c r="G2" s="30"/>
      <c r="H2" s="30"/>
      <c r="I2" s="30"/>
      <c r="J2" s="30"/>
    </row>
    <row r="3" spans="1:11" x14ac:dyDescent="0.25">
      <c r="A3" s="31" t="s">
        <v>1</v>
      </c>
      <c r="B3" s="31"/>
      <c r="C3" s="31"/>
      <c r="D3" s="31"/>
      <c r="E3" s="31"/>
      <c r="F3" s="31"/>
      <c r="G3" s="31"/>
      <c r="H3" s="31"/>
      <c r="I3" s="31"/>
      <c r="J3" s="31"/>
    </row>
    <row r="4" spans="1:11" x14ac:dyDescent="0.25">
      <c r="A4" s="31" t="s">
        <v>35</v>
      </c>
      <c r="B4" s="31"/>
      <c r="C4" s="31"/>
      <c r="D4" s="31"/>
      <c r="E4" s="31"/>
      <c r="F4" s="31"/>
      <c r="G4" s="31"/>
      <c r="H4" s="31"/>
      <c r="I4" s="31"/>
      <c r="J4" s="31"/>
    </row>
    <row r="5" spans="1:11" x14ac:dyDescent="0.25">
      <c r="A5" s="32" t="s">
        <v>2</v>
      </c>
      <c r="B5" s="33" t="s">
        <v>3</v>
      </c>
      <c r="C5" s="32" t="s">
        <v>4</v>
      </c>
      <c r="D5" s="32" t="s">
        <v>4</v>
      </c>
      <c r="E5" s="34" t="s">
        <v>5</v>
      </c>
      <c r="F5" s="34"/>
      <c r="G5" s="34"/>
      <c r="H5" s="32" t="s">
        <v>6</v>
      </c>
      <c r="I5" s="32" t="s">
        <v>7</v>
      </c>
      <c r="J5" s="28" t="s">
        <v>8</v>
      </c>
    </row>
    <row r="6" spans="1:11" ht="22.5" x14ac:dyDescent="0.25">
      <c r="A6" s="32"/>
      <c r="B6" s="33"/>
      <c r="C6" s="1" t="s">
        <v>9</v>
      </c>
      <c r="D6" s="1" t="s">
        <v>10</v>
      </c>
      <c r="E6" s="34"/>
      <c r="F6" s="34"/>
      <c r="G6" s="34"/>
      <c r="H6" s="32"/>
      <c r="I6" s="32"/>
      <c r="J6" s="29"/>
    </row>
    <row r="7" spans="1:11" x14ac:dyDescent="0.25">
      <c r="A7" s="2">
        <v>4411</v>
      </c>
      <c r="B7" s="3" t="s">
        <v>12</v>
      </c>
      <c r="C7" s="4" t="s">
        <v>11</v>
      </c>
      <c r="D7" s="5"/>
      <c r="E7" s="24" t="s">
        <v>13</v>
      </c>
      <c r="F7" s="25"/>
      <c r="G7" s="26"/>
      <c r="H7" s="3" t="s">
        <v>14</v>
      </c>
      <c r="I7" s="3" t="s">
        <v>332</v>
      </c>
      <c r="J7" s="6">
        <v>91</v>
      </c>
      <c r="K7" s="7"/>
    </row>
    <row r="8" spans="1:11" ht="22.5" x14ac:dyDescent="0.25">
      <c r="A8" s="2">
        <v>4411</v>
      </c>
      <c r="B8" s="3" t="s">
        <v>12</v>
      </c>
      <c r="C8" s="4" t="s">
        <v>11</v>
      </c>
      <c r="D8" s="5"/>
      <c r="E8" s="24" t="s">
        <v>15</v>
      </c>
      <c r="F8" s="25"/>
      <c r="G8" s="26"/>
      <c r="H8" s="3" t="s">
        <v>16</v>
      </c>
      <c r="I8" s="3" t="s">
        <v>330</v>
      </c>
      <c r="J8" s="6">
        <v>168</v>
      </c>
      <c r="K8" s="7"/>
    </row>
    <row r="9" spans="1:11" x14ac:dyDescent="0.25">
      <c r="A9" s="2">
        <v>4411</v>
      </c>
      <c r="B9" s="3" t="s">
        <v>12</v>
      </c>
      <c r="C9" s="4" t="s">
        <v>11</v>
      </c>
      <c r="D9" s="5"/>
      <c r="E9" s="24" t="s">
        <v>17</v>
      </c>
      <c r="F9" s="25"/>
      <c r="G9" s="26"/>
      <c r="H9" s="3" t="s">
        <v>18</v>
      </c>
      <c r="I9" s="3" t="s">
        <v>331</v>
      </c>
      <c r="J9" s="6">
        <v>259</v>
      </c>
      <c r="K9" s="7"/>
    </row>
    <row r="10" spans="1:11" x14ac:dyDescent="0.25">
      <c r="A10" s="2">
        <v>4411</v>
      </c>
      <c r="B10" s="3" t="s">
        <v>12</v>
      </c>
      <c r="C10" s="4" t="s">
        <v>11</v>
      </c>
      <c r="D10" s="5"/>
      <c r="E10" s="24" t="s">
        <v>19</v>
      </c>
      <c r="F10" s="25"/>
      <c r="G10" s="26"/>
      <c r="H10" s="3" t="s">
        <v>20</v>
      </c>
      <c r="I10" s="3" t="s">
        <v>333</v>
      </c>
      <c r="J10" s="6">
        <v>290</v>
      </c>
      <c r="K10" s="7"/>
    </row>
    <row r="11" spans="1:11" x14ac:dyDescent="0.25">
      <c r="A11" s="2">
        <v>4411</v>
      </c>
      <c r="B11" s="3" t="s">
        <v>12</v>
      </c>
      <c r="C11" s="4" t="s">
        <v>11</v>
      </c>
      <c r="D11" s="5"/>
      <c r="E11" s="24" t="s">
        <v>21</v>
      </c>
      <c r="F11" s="25"/>
      <c r="G11" s="26"/>
      <c r="H11" s="3" t="s">
        <v>22</v>
      </c>
      <c r="I11" s="3" t="s">
        <v>334</v>
      </c>
      <c r="J11" s="6">
        <v>98</v>
      </c>
      <c r="K11" s="7"/>
    </row>
    <row r="12" spans="1:11" x14ac:dyDescent="0.25">
      <c r="A12" s="2">
        <v>4411</v>
      </c>
      <c r="B12" s="3" t="s">
        <v>12</v>
      </c>
      <c r="C12" s="4" t="s">
        <v>11</v>
      </c>
      <c r="D12" s="5"/>
      <c r="E12" s="24" t="s">
        <v>23</v>
      </c>
      <c r="F12" s="25"/>
      <c r="G12" s="26"/>
      <c r="H12" s="3" t="s">
        <v>24</v>
      </c>
      <c r="I12" s="3" t="s">
        <v>335</v>
      </c>
      <c r="J12" s="6">
        <v>404</v>
      </c>
      <c r="K12" s="7"/>
    </row>
    <row r="13" spans="1:11" x14ac:dyDescent="0.25">
      <c r="A13" s="2">
        <v>4411</v>
      </c>
      <c r="B13" s="3" t="s">
        <v>12</v>
      </c>
      <c r="C13" s="4" t="s">
        <v>11</v>
      </c>
      <c r="D13" s="5"/>
      <c r="E13" s="24" t="s">
        <v>25</v>
      </c>
      <c r="F13" s="25"/>
      <c r="G13" s="26"/>
      <c r="H13" s="3" t="s">
        <v>26</v>
      </c>
      <c r="I13" s="3" t="s">
        <v>336</v>
      </c>
      <c r="J13" s="6">
        <v>185</v>
      </c>
      <c r="K13" s="7"/>
    </row>
    <row r="14" spans="1:11" ht="22.5" x14ac:dyDescent="0.25">
      <c r="A14" s="2">
        <v>4411</v>
      </c>
      <c r="B14" s="3" t="s">
        <v>12</v>
      </c>
      <c r="C14" s="4" t="s">
        <v>11</v>
      </c>
      <c r="D14" s="5"/>
      <c r="E14" s="24" t="s">
        <v>15</v>
      </c>
      <c r="F14" s="25"/>
      <c r="G14" s="26"/>
      <c r="H14" s="3" t="s">
        <v>16</v>
      </c>
      <c r="I14" s="3" t="s">
        <v>330</v>
      </c>
      <c r="J14" s="6">
        <v>77</v>
      </c>
      <c r="K14" s="7"/>
    </row>
    <row r="15" spans="1:11" x14ac:dyDescent="0.25">
      <c r="A15" s="2">
        <v>4411</v>
      </c>
      <c r="B15" s="3" t="s">
        <v>12</v>
      </c>
      <c r="C15" s="4" t="s">
        <v>11</v>
      </c>
      <c r="D15" s="5"/>
      <c r="E15" s="24" t="s">
        <v>27</v>
      </c>
      <c r="F15" s="25"/>
      <c r="G15" s="26"/>
      <c r="H15" s="3" t="s">
        <v>28</v>
      </c>
      <c r="I15" s="3" t="s">
        <v>337</v>
      </c>
      <c r="J15" s="6">
        <v>215</v>
      </c>
      <c r="K15" s="7"/>
    </row>
    <row r="16" spans="1:11" x14ac:dyDescent="0.25">
      <c r="A16" s="2">
        <v>4411</v>
      </c>
      <c r="B16" s="3" t="s">
        <v>12</v>
      </c>
      <c r="C16" s="4" t="s">
        <v>11</v>
      </c>
      <c r="D16" s="5"/>
      <c r="E16" s="24" t="s">
        <v>29</v>
      </c>
      <c r="F16" s="25"/>
      <c r="G16" s="26"/>
      <c r="H16" s="3" t="s">
        <v>30</v>
      </c>
      <c r="I16" s="3" t="s">
        <v>338</v>
      </c>
      <c r="J16" s="6">
        <v>204</v>
      </c>
      <c r="K16" s="7"/>
    </row>
    <row r="17" spans="1:11" x14ac:dyDescent="0.25">
      <c r="A17" s="2">
        <v>4411</v>
      </c>
      <c r="B17" s="3" t="s">
        <v>12</v>
      </c>
      <c r="C17" s="4" t="s">
        <v>11</v>
      </c>
      <c r="D17" s="5"/>
      <c r="E17" s="24" t="s">
        <v>31</v>
      </c>
      <c r="F17" s="25"/>
      <c r="G17" s="26"/>
      <c r="H17" s="3" t="s">
        <v>32</v>
      </c>
      <c r="I17" s="3" t="s">
        <v>339</v>
      </c>
      <c r="J17" s="6">
        <v>72</v>
      </c>
      <c r="K17" s="7"/>
    </row>
    <row r="18" spans="1:11" x14ac:dyDescent="0.25">
      <c r="A18" s="2">
        <v>4411</v>
      </c>
      <c r="B18" s="3" t="s">
        <v>12</v>
      </c>
      <c r="C18" s="4" t="s">
        <v>11</v>
      </c>
      <c r="D18" s="5"/>
      <c r="E18" s="24" t="s">
        <v>33</v>
      </c>
      <c r="F18" s="25"/>
      <c r="G18" s="26"/>
      <c r="H18" s="3" t="s">
        <v>34</v>
      </c>
      <c r="I18" s="3" t="s">
        <v>340</v>
      </c>
      <c r="J18" s="6">
        <v>101</v>
      </c>
      <c r="K18" s="7"/>
    </row>
    <row r="19" spans="1:11" x14ac:dyDescent="0.25">
      <c r="A19" s="2">
        <v>4411</v>
      </c>
      <c r="B19" s="3" t="s">
        <v>12</v>
      </c>
      <c r="C19" s="4" t="s">
        <v>11</v>
      </c>
      <c r="D19" s="5"/>
      <c r="E19" s="24" t="s">
        <v>36</v>
      </c>
      <c r="F19" s="25"/>
      <c r="G19" s="26"/>
      <c r="H19" s="3" t="s">
        <v>37</v>
      </c>
      <c r="I19" s="3" t="s">
        <v>341</v>
      </c>
      <c r="J19" s="6">
        <v>101</v>
      </c>
      <c r="K19" s="7"/>
    </row>
    <row r="20" spans="1:11" x14ac:dyDescent="0.25">
      <c r="A20" s="2">
        <v>4411</v>
      </c>
      <c r="B20" s="3" t="s">
        <v>12</v>
      </c>
      <c r="C20" s="4" t="s">
        <v>11</v>
      </c>
      <c r="D20" s="5"/>
      <c r="E20" s="24" t="s">
        <v>38</v>
      </c>
      <c r="F20" s="25"/>
      <c r="G20" s="26"/>
      <c r="H20" s="3" t="s">
        <v>39</v>
      </c>
      <c r="I20" s="3" t="s">
        <v>342</v>
      </c>
      <c r="J20" s="6">
        <v>225</v>
      </c>
      <c r="K20" s="7"/>
    </row>
    <row r="21" spans="1:11" x14ac:dyDescent="0.25">
      <c r="A21" s="2">
        <v>4411</v>
      </c>
      <c r="B21" s="3" t="s">
        <v>12</v>
      </c>
      <c r="C21" s="4" t="s">
        <v>11</v>
      </c>
      <c r="D21" s="5"/>
      <c r="E21" s="24" t="s">
        <v>40</v>
      </c>
      <c r="F21" s="25"/>
      <c r="G21" s="26"/>
      <c r="H21" s="3" t="s">
        <v>41</v>
      </c>
      <c r="I21" s="3" t="s">
        <v>343</v>
      </c>
      <c r="J21" s="6">
        <v>98</v>
      </c>
      <c r="K21" s="7"/>
    </row>
    <row r="22" spans="1:11" x14ac:dyDescent="0.25">
      <c r="A22" s="2">
        <v>4411</v>
      </c>
      <c r="B22" s="3" t="s">
        <v>12</v>
      </c>
      <c r="C22" s="4" t="s">
        <v>11</v>
      </c>
      <c r="D22" s="5"/>
      <c r="E22" s="24" t="s">
        <v>42</v>
      </c>
      <c r="F22" s="25"/>
      <c r="G22" s="26"/>
      <c r="H22" s="3" t="s">
        <v>43</v>
      </c>
      <c r="I22" s="3" t="s">
        <v>344</v>
      </c>
      <c r="J22" s="6">
        <v>135</v>
      </c>
      <c r="K22" s="7"/>
    </row>
    <row r="23" spans="1:11" x14ac:dyDescent="0.25">
      <c r="A23" s="2">
        <v>4411</v>
      </c>
      <c r="B23" s="3" t="s">
        <v>12</v>
      </c>
      <c r="C23" s="4" t="s">
        <v>11</v>
      </c>
      <c r="D23" s="5"/>
      <c r="E23" s="24" t="s">
        <v>44</v>
      </c>
      <c r="F23" s="25"/>
      <c r="G23" s="26"/>
      <c r="H23" s="3" t="s">
        <v>45</v>
      </c>
      <c r="I23" s="3" t="s">
        <v>345</v>
      </c>
      <c r="J23" s="6">
        <v>404</v>
      </c>
      <c r="K23" s="7"/>
    </row>
    <row r="24" spans="1:11" x14ac:dyDescent="0.25">
      <c r="A24" s="2">
        <v>4411</v>
      </c>
      <c r="B24" s="3" t="s">
        <v>12</v>
      </c>
      <c r="C24" s="4" t="s">
        <v>11</v>
      </c>
      <c r="D24" s="5"/>
      <c r="E24" s="24" t="s">
        <v>46</v>
      </c>
      <c r="F24" s="25"/>
      <c r="G24" s="26"/>
      <c r="H24" s="3" t="s">
        <v>47</v>
      </c>
      <c r="I24" s="3" t="s">
        <v>346</v>
      </c>
      <c r="J24" s="6">
        <v>121</v>
      </c>
      <c r="K24" s="7"/>
    </row>
    <row r="25" spans="1:11" x14ac:dyDescent="0.25">
      <c r="A25" s="2">
        <v>4411</v>
      </c>
      <c r="B25" s="3" t="s">
        <v>12</v>
      </c>
      <c r="C25" s="4" t="s">
        <v>11</v>
      </c>
      <c r="D25" s="5"/>
      <c r="E25" s="24" t="s">
        <v>48</v>
      </c>
      <c r="F25" s="25"/>
      <c r="G25" s="26"/>
      <c r="H25" s="3" t="s">
        <v>49</v>
      </c>
      <c r="I25" s="3" t="s">
        <v>347</v>
      </c>
      <c r="J25" s="6">
        <v>344</v>
      </c>
      <c r="K25" s="7"/>
    </row>
    <row r="26" spans="1:11" x14ac:dyDescent="0.25">
      <c r="A26" s="2">
        <v>4411</v>
      </c>
      <c r="B26" s="3" t="s">
        <v>12</v>
      </c>
      <c r="C26" s="4" t="s">
        <v>11</v>
      </c>
      <c r="D26" s="5"/>
      <c r="E26" s="24" t="s">
        <v>50</v>
      </c>
      <c r="F26" s="25"/>
      <c r="G26" s="26"/>
      <c r="H26" s="3" t="s">
        <v>51</v>
      </c>
      <c r="I26" s="3" t="s">
        <v>348</v>
      </c>
      <c r="J26" s="6">
        <v>240</v>
      </c>
      <c r="K26" s="7"/>
    </row>
    <row r="27" spans="1:11" x14ac:dyDescent="0.25">
      <c r="A27" s="2">
        <v>4411</v>
      </c>
      <c r="B27" s="3" t="s">
        <v>12</v>
      </c>
      <c r="C27" s="4" t="s">
        <v>11</v>
      </c>
      <c r="D27" s="5"/>
      <c r="E27" s="24" t="s">
        <v>52</v>
      </c>
      <c r="F27" s="25"/>
      <c r="G27" s="26"/>
      <c r="H27" s="3" t="s">
        <v>53</v>
      </c>
      <c r="I27" s="3" t="s">
        <v>349</v>
      </c>
      <c r="J27" s="6">
        <v>313</v>
      </c>
      <c r="K27" s="7"/>
    </row>
    <row r="28" spans="1:11" x14ac:dyDescent="0.25">
      <c r="A28" s="2">
        <v>4411</v>
      </c>
      <c r="B28" s="3" t="s">
        <v>12</v>
      </c>
      <c r="C28" s="4" t="s">
        <v>11</v>
      </c>
      <c r="D28" s="5"/>
      <c r="E28" s="24" t="s">
        <v>54</v>
      </c>
      <c r="F28" s="25"/>
      <c r="G28" s="26"/>
      <c r="H28" s="3" t="s">
        <v>55</v>
      </c>
      <c r="I28" s="3" t="s">
        <v>350</v>
      </c>
      <c r="J28" s="6">
        <v>135</v>
      </c>
      <c r="K28" s="7"/>
    </row>
    <row r="29" spans="1:11" x14ac:dyDescent="0.25">
      <c r="A29" s="2">
        <v>4411</v>
      </c>
      <c r="B29" s="3" t="s">
        <v>12</v>
      </c>
      <c r="C29" s="4" t="s">
        <v>11</v>
      </c>
      <c r="D29" s="5"/>
      <c r="E29" s="24" t="s">
        <v>56</v>
      </c>
      <c r="F29" s="25"/>
      <c r="G29" s="26"/>
      <c r="H29" s="3" t="s">
        <v>57</v>
      </c>
      <c r="I29" s="3" t="s">
        <v>351</v>
      </c>
      <c r="J29" s="6">
        <v>263</v>
      </c>
      <c r="K29" s="7"/>
    </row>
    <row r="30" spans="1:11" x14ac:dyDescent="0.25">
      <c r="A30" s="2">
        <v>4411</v>
      </c>
      <c r="B30" s="3" t="s">
        <v>12</v>
      </c>
      <c r="C30" s="4" t="s">
        <v>11</v>
      </c>
      <c r="D30" s="5"/>
      <c r="E30" s="24" t="s">
        <v>58</v>
      </c>
      <c r="F30" s="25"/>
      <c r="G30" s="26"/>
      <c r="H30" s="3" t="s">
        <v>199</v>
      </c>
      <c r="I30" s="3" t="s">
        <v>352</v>
      </c>
      <c r="J30" s="6">
        <v>345</v>
      </c>
      <c r="K30" s="7"/>
    </row>
    <row r="31" spans="1:11" x14ac:dyDescent="0.25">
      <c r="A31" s="2">
        <v>4411</v>
      </c>
      <c r="B31" s="3" t="s">
        <v>12</v>
      </c>
      <c r="C31" s="4" t="s">
        <v>11</v>
      </c>
      <c r="D31" s="5"/>
      <c r="E31" s="24" t="s">
        <v>59</v>
      </c>
      <c r="F31" s="25"/>
      <c r="G31" s="26"/>
      <c r="H31" s="3" t="s">
        <v>60</v>
      </c>
      <c r="I31" s="3" t="s">
        <v>353</v>
      </c>
      <c r="J31" s="6">
        <v>85</v>
      </c>
      <c r="K31" s="7"/>
    </row>
    <row r="32" spans="1:11" x14ac:dyDescent="0.25">
      <c r="A32" s="2">
        <v>4411</v>
      </c>
      <c r="B32" s="3" t="s">
        <v>12</v>
      </c>
      <c r="C32" s="4" t="s">
        <v>11</v>
      </c>
      <c r="D32" s="5"/>
      <c r="E32" s="24" t="s">
        <v>61</v>
      </c>
      <c r="F32" s="25"/>
      <c r="G32" s="26"/>
      <c r="H32" s="3" t="s">
        <v>62</v>
      </c>
      <c r="I32" s="3" t="s">
        <v>354</v>
      </c>
      <c r="J32" s="6">
        <v>135</v>
      </c>
      <c r="K32" s="7"/>
    </row>
    <row r="33" spans="1:11" x14ac:dyDescent="0.25">
      <c r="A33" s="2">
        <v>4411</v>
      </c>
      <c r="B33" s="3" t="s">
        <v>12</v>
      </c>
      <c r="C33" s="4" t="s">
        <v>11</v>
      </c>
      <c r="D33" s="5"/>
      <c r="E33" s="24" t="s">
        <v>63</v>
      </c>
      <c r="F33" s="25"/>
      <c r="G33" s="26"/>
      <c r="H33" s="3" t="s">
        <v>64</v>
      </c>
      <c r="I33" s="3" t="s">
        <v>355</v>
      </c>
      <c r="J33" s="6">
        <v>563</v>
      </c>
      <c r="K33" s="7"/>
    </row>
    <row r="34" spans="1:11" x14ac:dyDescent="0.25">
      <c r="A34" s="2">
        <v>4411</v>
      </c>
      <c r="B34" s="3" t="s">
        <v>12</v>
      </c>
      <c r="C34" s="4" t="s">
        <v>11</v>
      </c>
      <c r="D34" s="5"/>
      <c r="E34" s="24" t="s">
        <v>54</v>
      </c>
      <c r="F34" s="25"/>
      <c r="G34" s="26"/>
      <c r="H34" s="3" t="s">
        <v>55</v>
      </c>
      <c r="I34" s="3" t="s">
        <v>350</v>
      </c>
      <c r="J34" s="6">
        <v>195</v>
      </c>
      <c r="K34" s="7"/>
    </row>
    <row r="35" spans="1:11" x14ac:dyDescent="0.25">
      <c r="A35" s="2">
        <v>4411</v>
      </c>
      <c r="B35" s="3" t="s">
        <v>12</v>
      </c>
      <c r="C35" s="4" t="s">
        <v>11</v>
      </c>
      <c r="D35" s="5"/>
      <c r="E35" s="24" t="s">
        <v>65</v>
      </c>
      <c r="F35" s="25"/>
      <c r="G35" s="26"/>
      <c r="H35" s="3" t="s">
        <v>66</v>
      </c>
      <c r="I35" s="3" t="s">
        <v>356</v>
      </c>
      <c r="J35" s="6">
        <v>204</v>
      </c>
      <c r="K35" s="7"/>
    </row>
    <row r="36" spans="1:11" x14ac:dyDescent="0.25">
      <c r="A36" s="2">
        <v>4411</v>
      </c>
      <c r="B36" s="3" t="s">
        <v>12</v>
      </c>
      <c r="C36" s="4" t="s">
        <v>11</v>
      </c>
      <c r="D36" s="5"/>
      <c r="E36" s="24" t="s">
        <v>67</v>
      </c>
      <c r="F36" s="25"/>
      <c r="G36" s="26"/>
      <c r="H36" s="3" t="s">
        <v>68</v>
      </c>
      <c r="I36" s="3" t="s">
        <v>357</v>
      </c>
      <c r="J36" s="6">
        <v>322</v>
      </c>
      <c r="K36" s="7"/>
    </row>
    <row r="37" spans="1:11" x14ac:dyDescent="0.25">
      <c r="A37" s="2">
        <v>4411</v>
      </c>
      <c r="B37" s="3" t="s">
        <v>12</v>
      </c>
      <c r="C37" s="4" t="s">
        <v>11</v>
      </c>
      <c r="D37" s="5"/>
      <c r="E37" s="24" t="s">
        <v>69</v>
      </c>
      <c r="F37" s="25"/>
      <c r="G37" s="26"/>
      <c r="H37" s="3" t="s">
        <v>70</v>
      </c>
      <c r="I37" s="3" t="s">
        <v>358</v>
      </c>
      <c r="J37" s="6">
        <v>160</v>
      </c>
      <c r="K37" s="7"/>
    </row>
    <row r="38" spans="1:11" x14ac:dyDescent="0.25">
      <c r="A38" s="2">
        <v>4411</v>
      </c>
      <c r="B38" s="3" t="s">
        <v>12</v>
      </c>
      <c r="C38" s="4" t="s">
        <v>11</v>
      </c>
      <c r="D38" s="5"/>
      <c r="E38" s="24" t="s">
        <v>71</v>
      </c>
      <c r="F38" s="25"/>
      <c r="G38" s="26"/>
      <c r="H38" s="3" t="s">
        <v>72</v>
      </c>
      <c r="I38" s="3" t="s">
        <v>359</v>
      </c>
      <c r="J38" s="6">
        <v>187</v>
      </c>
      <c r="K38" s="7"/>
    </row>
    <row r="39" spans="1:11" x14ac:dyDescent="0.25">
      <c r="A39" s="2">
        <v>4411</v>
      </c>
      <c r="B39" s="3" t="s">
        <v>12</v>
      </c>
      <c r="C39" s="4" t="s">
        <v>11</v>
      </c>
      <c r="D39" s="5"/>
      <c r="E39" s="24" t="s">
        <v>73</v>
      </c>
      <c r="F39" s="25"/>
      <c r="G39" s="26"/>
      <c r="H39" s="3" t="s">
        <v>74</v>
      </c>
      <c r="I39" s="3" t="s">
        <v>360</v>
      </c>
      <c r="J39" s="6">
        <v>261</v>
      </c>
      <c r="K39" s="7"/>
    </row>
    <row r="40" spans="1:11" x14ac:dyDescent="0.25">
      <c r="A40" s="2">
        <v>4411</v>
      </c>
      <c r="B40" s="3" t="s">
        <v>75</v>
      </c>
      <c r="C40" s="4" t="s">
        <v>11</v>
      </c>
      <c r="D40" s="5"/>
      <c r="E40" s="24" t="s">
        <v>76</v>
      </c>
      <c r="F40" s="25"/>
      <c r="G40" s="26"/>
      <c r="H40" s="3" t="s">
        <v>77</v>
      </c>
      <c r="I40" s="3" t="s">
        <v>361</v>
      </c>
      <c r="J40" s="6">
        <v>3000</v>
      </c>
    </row>
    <row r="41" spans="1:11" ht="22.5" x14ac:dyDescent="0.25">
      <c r="A41" s="2">
        <v>4411</v>
      </c>
      <c r="B41" s="3" t="s">
        <v>78</v>
      </c>
      <c r="C41" s="4" t="s">
        <v>11</v>
      </c>
      <c r="D41" s="5"/>
      <c r="E41" s="24" t="s">
        <v>79</v>
      </c>
      <c r="F41" s="25"/>
      <c r="G41" s="26"/>
      <c r="H41" s="3" t="s">
        <v>80</v>
      </c>
      <c r="I41" s="3" t="s">
        <v>362</v>
      </c>
      <c r="J41" s="6">
        <v>224</v>
      </c>
    </row>
    <row r="42" spans="1:11" ht="22.5" x14ac:dyDescent="0.25">
      <c r="A42" s="2">
        <v>4411</v>
      </c>
      <c r="B42" s="3" t="s">
        <v>78</v>
      </c>
      <c r="C42" s="4" t="s">
        <v>11</v>
      </c>
      <c r="D42" s="5"/>
      <c r="E42" s="24" t="s">
        <v>81</v>
      </c>
      <c r="F42" s="25"/>
      <c r="G42" s="26"/>
      <c r="H42" s="3" t="s">
        <v>82</v>
      </c>
      <c r="I42" s="3" t="s">
        <v>363</v>
      </c>
      <c r="J42" s="6">
        <v>279</v>
      </c>
    </row>
    <row r="43" spans="1:11" ht="22.5" x14ac:dyDescent="0.25">
      <c r="A43" s="2">
        <v>4411</v>
      </c>
      <c r="B43" s="3" t="s">
        <v>78</v>
      </c>
      <c r="C43" s="4" t="s">
        <v>11</v>
      </c>
      <c r="D43" s="5"/>
      <c r="E43" s="24" t="s">
        <v>83</v>
      </c>
      <c r="F43" s="25"/>
      <c r="G43" s="26"/>
      <c r="H43" s="3" t="s">
        <v>84</v>
      </c>
      <c r="I43" s="3" t="s">
        <v>364</v>
      </c>
      <c r="J43" s="6">
        <v>303</v>
      </c>
    </row>
    <row r="44" spans="1:11" ht="22.5" x14ac:dyDescent="0.25">
      <c r="A44" s="2">
        <v>4411</v>
      </c>
      <c r="B44" s="3" t="s">
        <v>78</v>
      </c>
      <c r="C44" s="4" t="s">
        <v>11</v>
      </c>
      <c r="D44" s="5"/>
      <c r="E44" s="24" t="s">
        <v>85</v>
      </c>
      <c r="F44" s="25"/>
      <c r="G44" s="26"/>
      <c r="H44" s="3" t="s">
        <v>86</v>
      </c>
      <c r="I44" s="3" t="s">
        <v>365</v>
      </c>
      <c r="J44" s="6">
        <v>400</v>
      </c>
    </row>
    <row r="45" spans="1:11" ht="22.5" x14ac:dyDescent="0.25">
      <c r="A45" s="2">
        <v>4411</v>
      </c>
      <c r="B45" s="3" t="s">
        <v>87</v>
      </c>
      <c r="C45" s="4" t="s">
        <v>11</v>
      </c>
      <c r="D45" s="5"/>
      <c r="E45" s="24" t="s">
        <v>88</v>
      </c>
      <c r="F45" s="25"/>
      <c r="G45" s="26"/>
      <c r="H45" s="3" t="s">
        <v>89</v>
      </c>
      <c r="I45" s="3" t="s">
        <v>366</v>
      </c>
      <c r="J45" s="6">
        <v>500</v>
      </c>
    </row>
    <row r="46" spans="1:11" ht="22.5" x14ac:dyDescent="0.25">
      <c r="A46" s="2">
        <v>4411</v>
      </c>
      <c r="B46" s="3" t="s">
        <v>78</v>
      </c>
      <c r="C46" s="4" t="s">
        <v>11</v>
      </c>
      <c r="D46" s="5"/>
      <c r="E46" s="24" t="s">
        <v>90</v>
      </c>
      <c r="F46" s="25"/>
      <c r="G46" s="26"/>
      <c r="H46" s="3" t="s">
        <v>91</v>
      </c>
      <c r="I46" s="3" t="s">
        <v>367</v>
      </c>
      <c r="J46" s="6">
        <v>500</v>
      </c>
    </row>
    <row r="47" spans="1:11" ht="22.5" x14ac:dyDescent="0.25">
      <c r="A47" s="2">
        <v>4411</v>
      </c>
      <c r="B47" s="3" t="s">
        <v>78</v>
      </c>
      <c r="C47" s="4" t="s">
        <v>11</v>
      </c>
      <c r="D47" s="5"/>
      <c r="E47" s="24" t="s">
        <v>92</v>
      </c>
      <c r="F47" s="25"/>
      <c r="G47" s="26"/>
      <c r="H47" s="3" t="s">
        <v>93</v>
      </c>
      <c r="I47" s="3" t="s">
        <v>368</v>
      </c>
      <c r="J47" s="6">
        <v>400</v>
      </c>
    </row>
    <row r="48" spans="1:11" ht="22.5" x14ac:dyDescent="0.25">
      <c r="A48" s="2">
        <v>4411</v>
      </c>
      <c r="B48" s="3" t="s">
        <v>94</v>
      </c>
      <c r="C48" s="4" t="s">
        <v>11</v>
      </c>
      <c r="D48" s="5"/>
      <c r="E48" s="24" t="s">
        <v>95</v>
      </c>
      <c r="F48" s="25"/>
      <c r="G48" s="26"/>
      <c r="H48" s="3" t="s">
        <v>96</v>
      </c>
      <c r="I48" s="3" t="s">
        <v>369</v>
      </c>
      <c r="J48" s="6">
        <v>1600</v>
      </c>
    </row>
    <row r="49" spans="1:11" ht="22.5" x14ac:dyDescent="0.25">
      <c r="A49" s="2">
        <v>4411</v>
      </c>
      <c r="B49" s="3" t="s">
        <v>78</v>
      </c>
      <c r="C49" s="4" t="s">
        <v>11</v>
      </c>
      <c r="D49" s="5"/>
      <c r="E49" s="24" t="s">
        <v>97</v>
      </c>
      <c r="F49" s="25"/>
      <c r="G49" s="26"/>
      <c r="H49" s="3" t="s">
        <v>98</v>
      </c>
      <c r="I49" s="3" t="s">
        <v>370</v>
      </c>
      <c r="J49" s="6">
        <v>1500</v>
      </c>
      <c r="K49" s="8"/>
    </row>
    <row r="50" spans="1:11" ht="22.5" x14ac:dyDescent="0.25">
      <c r="A50" s="2">
        <v>4411</v>
      </c>
      <c r="B50" s="3" t="s">
        <v>78</v>
      </c>
      <c r="C50" s="4" t="s">
        <v>11</v>
      </c>
      <c r="D50" s="5"/>
      <c r="E50" s="24" t="s">
        <v>99</v>
      </c>
      <c r="F50" s="25"/>
      <c r="G50" s="26"/>
      <c r="H50" s="3" t="s">
        <v>100</v>
      </c>
      <c r="I50" s="3" t="s">
        <v>371</v>
      </c>
      <c r="J50" s="6">
        <v>500</v>
      </c>
    </row>
    <row r="51" spans="1:11" ht="22.5" x14ac:dyDescent="0.25">
      <c r="A51" s="2">
        <v>4411</v>
      </c>
      <c r="B51" s="3" t="s">
        <v>87</v>
      </c>
      <c r="C51" s="4" t="s">
        <v>11</v>
      </c>
      <c r="D51" s="5"/>
      <c r="E51" s="24" t="s">
        <v>101</v>
      </c>
      <c r="F51" s="25"/>
      <c r="G51" s="26"/>
      <c r="H51" s="3" t="s">
        <v>102</v>
      </c>
      <c r="I51" s="3" t="s">
        <v>372</v>
      </c>
      <c r="J51" s="6">
        <v>400</v>
      </c>
    </row>
    <row r="52" spans="1:11" ht="22.5" x14ac:dyDescent="0.25">
      <c r="A52" s="2">
        <v>4411</v>
      </c>
      <c r="B52" s="3" t="s">
        <v>78</v>
      </c>
      <c r="C52" s="4" t="s">
        <v>11</v>
      </c>
      <c r="D52" s="5"/>
      <c r="E52" s="24" t="s">
        <v>103</v>
      </c>
      <c r="F52" s="25"/>
      <c r="G52" s="26"/>
      <c r="H52" s="3" t="s">
        <v>104</v>
      </c>
      <c r="I52" s="3" t="s">
        <v>373</v>
      </c>
      <c r="J52" s="6">
        <v>500</v>
      </c>
    </row>
    <row r="53" spans="1:11" ht="22.5" x14ac:dyDescent="0.25">
      <c r="A53" s="2">
        <v>4411</v>
      </c>
      <c r="B53" s="3" t="s">
        <v>87</v>
      </c>
      <c r="C53" s="4" t="s">
        <v>11</v>
      </c>
      <c r="D53" s="5"/>
      <c r="E53" s="24" t="s">
        <v>105</v>
      </c>
      <c r="F53" s="25"/>
      <c r="G53" s="26"/>
      <c r="H53" s="3" t="s">
        <v>106</v>
      </c>
      <c r="I53" s="3" t="s">
        <v>374</v>
      </c>
      <c r="J53" s="6">
        <v>500</v>
      </c>
    </row>
    <row r="54" spans="1:11" ht="22.5" x14ac:dyDescent="0.25">
      <c r="A54" s="2">
        <v>4411</v>
      </c>
      <c r="B54" s="3" t="s">
        <v>78</v>
      </c>
      <c r="C54" s="4" t="s">
        <v>11</v>
      </c>
      <c r="D54" s="5"/>
      <c r="E54" s="24" t="s">
        <v>107</v>
      </c>
      <c r="F54" s="25"/>
      <c r="G54" s="26"/>
      <c r="H54" s="3" t="s">
        <v>108</v>
      </c>
      <c r="I54" s="3" t="s">
        <v>375</v>
      </c>
      <c r="J54" s="6">
        <v>600</v>
      </c>
    </row>
    <row r="55" spans="1:11" x14ac:dyDescent="0.25">
      <c r="A55" s="2">
        <v>4411</v>
      </c>
      <c r="B55" s="3" t="s">
        <v>12</v>
      </c>
      <c r="C55" s="4" t="s">
        <v>11</v>
      </c>
      <c r="D55" s="5"/>
      <c r="E55" s="24" t="s">
        <v>109</v>
      </c>
      <c r="F55" s="25"/>
      <c r="G55" s="26"/>
      <c r="H55" s="3" t="s">
        <v>110</v>
      </c>
      <c r="I55" s="3" t="s">
        <v>376</v>
      </c>
      <c r="J55" s="6">
        <f>79+98+23+74</f>
        <v>274</v>
      </c>
    </row>
    <row r="56" spans="1:11" x14ac:dyDescent="0.25">
      <c r="A56" s="2">
        <v>4411</v>
      </c>
      <c r="B56" s="3" t="s">
        <v>12</v>
      </c>
      <c r="C56" s="4" t="s">
        <v>11</v>
      </c>
      <c r="D56" s="5"/>
      <c r="E56" s="24" t="s">
        <v>59</v>
      </c>
      <c r="F56" s="25"/>
      <c r="G56" s="26"/>
      <c r="H56" s="3" t="s">
        <v>60</v>
      </c>
      <c r="I56" s="3" t="s">
        <v>353</v>
      </c>
      <c r="J56" s="6">
        <f>14+36+8+200</f>
        <v>258</v>
      </c>
    </row>
    <row r="57" spans="1:11" x14ac:dyDescent="0.25">
      <c r="A57" s="2">
        <v>4411</v>
      </c>
      <c r="B57" s="3" t="s">
        <v>12</v>
      </c>
      <c r="C57" s="4" t="s">
        <v>11</v>
      </c>
      <c r="D57" s="5"/>
      <c r="E57" s="24" t="s">
        <v>111</v>
      </c>
      <c r="F57" s="25"/>
      <c r="G57" s="26"/>
      <c r="H57" s="3" t="s">
        <v>112</v>
      </c>
      <c r="I57" s="3" t="s">
        <v>377</v>
      </c>
      <c r="J57" s="6">
        <f>43+98+8+60+118.02+58</f>
        <v>385.02</v>
      </c>
    </row>
    <row r="58" spans="1:11" x14ac:dyDescent="0.25">
      <c r="A58" s="2">
        <v>4411</v>
      </c>
      <c r="B58" s="3" t="s">
        <v>12</v>
      </c>
      <c r="C58" s="4" t="s">
        <v>11</v>
      </c>
      <c r="D58" s="5"/>
      <c r="E58" s="24" t="s">
        <v>61</v>
      </c>
      <c r="F58" s="25"/>
      <c r="G58" s="26"/>
      <c r="H58" s="3" t="s">
        <v>62</v>
      </c>
      <c r="I58" s="3" t="s">
        <v>354</v>
      </c>
      <c r="J58" s="6">
        <f>34+98+108.02+42+74</f>
        <v>356.02</v>
      </c>
    </row>
    <row r="59" spans="1:11" x14ac:dyDescent="0.25">
      <c r="A59" s="2">
        <v>4411</v>
      </c>
      <c r="B59" s="3" t="s">
        <v>12</v>
      </c>
      <c r="C59" s="4" t="s">
        <v>11</v>
      </c>
      <c r="D59" s="5"/>
      <c r="E59" s="24" t="s">
        <v>113</v>
      </c>
      <c r="F59" s="25"/>
      <c r="G59" s="26"/>
      <c r="H59" s="3" t="s">
        <v>114</v>
      </c>
      <c r="I59" s="3" t="s">
        <v>378</v>
      </c>
      <c r="J59" s="6">
        <v>118.02</v>
      </c>
    </row>
    <row r="60" spans="1:11" x14ac:dyDescent="0.25">
      <c r="A60" s="2">
        <v>4411</v>
      </c>
      <c r="B60" s="3" t="s">
        <v>12</v>
      </c>
      <c r="C60" s="4" t="s">
        <v>11</v>
      </c>
      <c r="D60" s="5"/>
      <c r="E60" s="24" t="s">
        <v>115</v>
      </c>
      <c r="F60" s="25"/>
      <c r="G60" s="26"/>
      <c r="H60" s="3" t="s">
        <v>116</v>
      </c>
      <c r="I60" s="3" t="s">
        <v>379</v>
      </c>
      <c r="J60" s="6">
        <v>247.15</v>
      </c>
    </row>
    <row r="61" spans="1:11" x14ac:dyDescent="0.25">
      <c r="A61" s="2">
        <v>4411</v>
      </c>
      <c r="B61" s="3" t="s">
        <v>12</v>
      </c>
      <c r="C61" s="4" t="s">
        <v>11</v>
      </c>
      <c r="D61" s="5"/>
      <c r="E61" s="24" t="s">
        <v>117</v>
      </c>
      <c r="F61" s="25"/>
      <c r="G61" s="26"/>
      <c r="H61" s="3" t="s">
        <v>118</v>
      </c>
      <c r="I61" s="3" t="s">
        <v>380</v>
      </c>
      <c r="J61" s="6">
        <f>98+60+8</f>
        <v>166</v>
      </c>
      <c r="K61" s="7"/>
    </row>
    <row r="62" spans="1:11" x14ac:dyDescent="0.25">
      <c r="A62" s="2">
        <v>4411</v>
      </c>
      <c r="B62" s="3" t="s">
        <v>12</v>
      </c>
      <c r="C62" s="4" t="s">
        <v>11</v>
      </c>
      <c r="D62" s="5"/>
      <c r="E62" s="24" t="s">
        <v>119</v>
      </c>
      <c r="F62" s="25"/>
      <c r="G62" s="26"/>
      <c r="H62" s="3" t="s">
        <v>120</v>
      </c>
      <c r="I62" s="3" t="s">
        <v>381</v>
      </c>
      <c r="J62" s="6">
        <f>84+14+34</f>
        <v>132</v>
      </c>
    </row>
    <row r="63" spans="1:11" x14ac:dyDescent="0.25">
      <c r="A63" s="2">
        <v>4411</v>
      </c>
      <c r="B63" s="3" t="s">
        <v>12</v>
      </c>
      <c r="C63" s="4" t="s">
        <v>11</v>
      </c>
      <c r="D63" s="5"/>
      <c r="E63" s="24" t="s">
        <v>40</v>
      </c>
      <c r="F63" s="25"/>
      <c r="G63" s="26"/>
      <c r="H63" s="3" t="s">
        <v>41</v>
      </c>
      <c r="I63" s="3" t="s">
        <v>343</v>
      </c>
      <c r="J63" s="6">
        <f>98+8+79+98</f>
        <v>283</v>
      </c>
    </row>
    <row r="64" spans="1:11" x14ac:dyDescent="0.25">
      <c r="A64" s="2">
        <v>4411</v>
      </c>
      <c r="B64" s="3" t="s">
        <v>12</v>
      </c>
      <c r="C64" s="4" t="s">
        <v>11</v>
      </c>
      <c r="D64" s="5"/>
      <c r="E64" s="24" t="s">
        <v>121</v>
      </c>
      <c r="F64" s="25"/>
      <c r="G64" s="26"/>
      <c r="H64" s="3" t="s">
        <v>122</v>
      </c>
      <c r="I64" s="3" t="s">
        <v>382</v>
      </c>
      <c r="J64" s="6">
        <v>242</v>
      </c>
    </row>
    <row r="65" spans="1:11" x14ac:dyDescent="0.25">
      <c r="A65" s="2">
        <v>4411</v>
      </c>
      <c r="B65" s="3" t="s">
        <v>12</v>
      </c>
      <c r="C65" s="4" t="s">
        <v>11</v>
      </c>
      <c r="D65" s="5"/>
      <c r="E65" s="24" t="s">
        <v>123</v>
      </c>
      <c r="F65" s="25"/>
      <c r="G65" s="26"/>
      <c r="H65" s="3" t="s">
        <v>124</v>
      </c>
      <c r="I65" s="3" t="s">
        <v>383</v>
      </c>
      <c r="J65" s="6">
        <v>331</v>
      </c>
    </row>
    <row r="66" spans="1:11" x14ac:dyDescent="0.25">
      <c r="A66" s="2">
        <v>4411</v>
      </c>
      <c r="B66" s="3" t="s">
        <v>12</v>
      </c>
      <c r="C66" s="4" t="s">
        <v>11</v>
      </c>
      <c r="D66" s="5"/>
      <c r="E66" s="24" t="s">
        <v>125</v>
      </c>
      <c r="F66" s="25"/>
      <c r="G66" s="26"/>
      <c r="H66" s="3" t="s">
        <v>126</v>
      </c>
      <c r="I66" s="3" t="s">
        <v>384</v>
      </c>
      <c r="J66" s="6">
        <f>8+31+23+60+14+95+60</f>
        <v>291</v>
      </c>
    </row>
    <row r="67" spans="1:11" x14ac:dyDescent="0.25">
      <c r="A67" s="2">
        <v>4411</v>
      </c>
      <c r="B67" s="3" t="s">
        <v>12</v>
      </c>
      <c r="C67" s="4" t="s">
        <v>11</v>
      </c>
      <c r="D67" s="5"/>
      <c r="E67" s="24" t="s">
        <v>127</v>
      </c>
      <c r="F67" s="25"/>
      <c r="G67" s="26"/>
      <c r="H67" s="3" t="s">
        <v>128</v>
      </c>
      <c r="I67" s="3" t="s">
        <v>385</v>
      </c>
      <c r="J67" s="6">
        <f>30+44+23+34+42</f>
        <v>173</v>
      </c>
      <c r="K67" s="7"/>
    </row>
    <row r="68" spans="1:11" x14ac:dyDescent="0.25">
      <c r="A68" s="2">
        <v>4411</v>
      </c>
      <c r="B68" s="3" t="s">
        <v>12</v>
      </c>
      <c r="C68" s="4" t="s">
        <v>11</v>
      </c>
      <c r="D68" s="5"/>
      <c r="E68" s="27" t="s">
        <v>129</v>
      </c>
      <c r="F68" s="27"/>
      <c r="G68" s="27"/>
      <c r="H68" s="3" t="s">
        <v>130</v>
      </c>
      <c r="I68" s="3" t="s">
        <v>386</v>
      </c>
      <c r="J68" s="9">
        <f>98+98+44+8+44+8+23</f>
        <v>323</v>
      </c>
    </row>
    <row r="69" spans="1:11" x14ac:dyDescent="0.25">
      <c r="A69" s="2">
        <v>4411</v>
      </c>
      <c r="B69" s="3" t="s">
        <v>12</v>
      </c>
      <c r="C69" s="4" t="s">
        <v>11</v>
      </c>
      <c r="D69" s="5"/>
      <c r="E69" s="24" t="s">
        <v>131</v>
      </c>
      <c r="F69" s="25"/>
      <c r="G69" s="26"/>
      <c r="H69" s="3" t="s">
        <v>132</v>
      </c>
      <c r="I69" s="3" t="s">
        <v>387</v>
      </c>
      <c r="J69" s="6">
        <f>23+31+95+8</f>
        <v>157</v>
      </c>
    </row>
    <row r="70" spans="1:11" x14ac:dyDescent="0.25">
      <c r="A70" s="2">
        <v>4411</v>
      </c>
      <c r="B70" s="3" t="s">
        <v>12</v>
      </c>
      <c r="C70" s="4" t="s">
        <v>11</v>
      </c>
      <c r="D70" s="5"/>
      <c r="E70" s="24" t="s">
        <v>133</v>
      </c>
      <c r="F70" s="25"/>
      <c r="G70" s="26"/>
      <c r="H70" s="3" t="s">
        <v>134</v>
      </c>
      <c r="I70" s="3" t="s">
        <v>388</v>
      </c>
      <c r="J70" s="6">
        <f>60+98+84</f>
        <v>242</v>
      </c>
    </row>
    <row r="71" spans="1:11" x14ac:dyDescent="0.25">
      <c r="A71" s="2">
        <v>4411</v>
      </c>
      <c r="B71" s="3" t="s">
        <v>12</v>
      </c>
      <c r="C71" s="4" t="s">
        <v>11</v>
      </c>
      <c r="D71" s="5"/>
      <c r="E71" s="24" t="s">
        <v>135</v>
      </c>
      <c r="F71" s="25"/>
      <c r="G71" s="26"/>
      <c r="H71" s="3" t="s">
        <v>136</v>
      </c>
      <c r="I71" s="3" t="s">
        <v>389</v>
      </c>
      <c r="J71" s="6">
        <f>8+60+118.02+79+79</f>
        <v>344.02</v>
      </c>
    </row>
    <row r="72" spans="1:11" x14ac:dyDescent="0.25">
      <c r="A72" s="2">
        <v>4411</v>
      </c>
      <c r="B72" s="3" t="s">
        <v>12</v>
      </c>
      <c r="C72" s="4" t="s">
        <v>11</v>
      </c>
      <c r="D72" s="5"/>
      <c r="E72" s="24" t="s">
        <v>137</v>
      </c>
      <c r="F72" s="25"/>
      <c r="G72" s="26"/>
      <c r="H72" s="3" t="s">
        <v>138</v>
      </c>
      <c r="I72" s="3" t="s">
        <v>390</v>
      </c>
      <c r="J72" s="6">
        <f>132+23+98+44+34+48+39</f>
        <v>418</v>
      </c>
      <c r="K72" s="7"/>
    </row>
    <row r="73" spans="1:11" x14ac:dyDescent="0.25">
      <c r="A73" s="2">
        <v>4411</v>
      </c>
      <c r="B73" s="3" t="s">
        <v>12</v>
      </c>
      <c r="C73" s="4" t="s">
        <v>11</v>
      </c>
      <c r="D73" s="5"/>
      <c r="E73" s="24" t="s">
        <v>139</v>
      </c>
      <c r="F73" s="25"/>
      <c r="G73" s="26"/>
      <c r="H73" s="3" t="s">
        <v>140</v>
      </c>
      <c r="I73" s="3" t="s">
        <v>391</v>
      </c>
      <c r="J73" s="6">
        <f>95+31+42+48</f>
        <v>216</v>
      </c>
    </row>
    <row r="74" spans="1:11" x14ac:dyDescent="0.25">
      <c r="A74" s="2">
        <v>4411</v>
      </c>
      <c r="B74" s="3" t="s">
        <v>12</v>
      </c>
      <c r="C74" s="4" t="s">
        <v>11</v>
      </c>
      <c r="D74" s="5"/>
      <c r="E74" s="24" t="s">
        <v>141</v>
      </c>
      <c r="F74" s="25"/>
      <c r="G74" s="26"/>
      <c r="H74" s="3" t="s">
        <v>142</v>
      </c>
      <c r="I74" s="3" t="s">
        <v>392</v>
      </c>
      <c r="J74" s="6">
        <v>280</v>
      </c>
    </row>
    <row r="75" spans="1:11" x14ac:dyDescent="0.25">
      <c r="A75" s="2">
        <v>4411</v>
      </c>
      <c r="B75" s="3" t="s">
        <v>12</v>
      </c>
      <c r="C75" s="4" t="s">
        <v>11</v>
      </c>
      <c r="D75" s="5"/>
      <c r="E75" s="24" t="s">
        <v>143</v>
      </c>
      <c r="F75" s="25"/>
      <c r="G75" s="26"/>
      <c r="H75" s="3" t="s">
        <v>144</v>
      </c>
      <c r="I75" s="3" t="s">
        <v>393</v>
      </c>
      <c r="J75" s="6">
        <v>284</v>
      </c>
    </row>
    <row r="76" spans="1:11" x14ac:dyDescent="0.25">
      <c r="A76" s="2">
        <v>4411</v>
      </c>
      <c r="B76" s="3" t="s">
        <v>12</v>
      </c>
      <c r="C76" s="4" t="s">
        <v>11</v>
      </c>
      <c r="D76" s="5"/>
      <c r="E76" s="24" t="s">
        <v>145</v>
      </c>
      <c r="F76" s="25"/>
      <c r="G76" s="26"/>
      <c r="H76" s="3" t="s">
        <v>146</v>
      </c>
      <c r="I76" s="3" t="s">
        <v>394</v>
      </c>
      <c r="J76" s="6">
        <v>132</v>
      </c>
    </row>
    <row r="77" spans="1:11" x14ac:dyDescent="0.25">
      <c r="A77" s="2">
        <v>4411</v>
      </c>
      <c r="B77" s="3" t="s">
        <v>12</v>
      </c>
      <c r="C77" s="4" t="s">
        <v>11</v>
      </c>
      <c r="D77" s="5"/>
      <c r="E77" s="24" t="s">
        <v>147</v>
      </c>
      <c r="F77" s="25"/>
      <c r="G77" s="26"/>
      <c r="H77" s="3" t="s">
        <v>148</v>
      </c>
      <c r="I77" s="3" t="s">
        <v>395</v>
      </c>
      <c r="J77" s="6">
        <f>98+74+43+14+34</f>
        <v>263</v>
      </c>
    </row>
    <row r="78" spans="1:11" x14ac:dyDescent="0.25">
      <c r="A78" s="2">
        <v>4411</v>
      </c>
      <c r="B78" s="3" t="s">
        <v>12</v>
      </c>
      <c r="C78" s="4" t="s">
        <v>11</v>
      </c>
      <c r="D78" s="5"/>
      <c r="E78" s="24" t="s">
        <v>149</v>
      </c>
      <c r="F78" s="25"/>
      <c r="G78" s="26"/>
      <c r="H78" s="3" t="s">
        <v>150</v>
      </c>
      <c r="I78" s="3" t="s">
        <v>396</v>
      </c>
      <c r="J78" s="6">
        <f>95+79</f>
        <v>174</v>
      </c>
      <c r="K78" s="7"/>
    </row>
    <row r="79" spans="1:11" x14ac:dyDescent="0.25">
      <c r="A79" s="2">
        <v>4411</v>
      </c>
      <c r="B79" s="3" t="s">
        <v>12</v>
      </c>
      <c r="C79" s="4" t="s">
        <v>11</v>
      </c>
      <c r="D79" s="5"/>
      <c r="E79" s="27" t="s">
        <v>151</v>
      </c>
      <c r="F79" s="27"/>
      <c r="G79" s="27"/>
      <c r="H79" s="3" t="s">
        <v>152</v>
      </c>
      <c r="I79" s="3" t="s">
        <v>397</v>
      </c>
      <c r="J79" s="9">
        <f>98+34</f>
        <v>132</v>
      </c>
    </row>
    <row r="80" spans="1:11" x14ac:dyDescent="0.25">
      <c r="A80" s="2">
        <v>4411</v>
      </c>
      <c r="B80" s="3" t="s">
        <v>12</v>
      </c>
      <c r="C80" s="4" t="s">
        <v>11</v>
      </c>
      <c r="D80" s="5"/>
      <c r="E80" s="24" t="s">
        <v>153</v>
      </c>
      <c r="F80" s="25"/>
      <c r="G80" s="26"/>
      <c r="H80" s="3" t="s">
        <v>154</v>
      </c>
      <c r="I80" s="3" t="s">
        <v>398</v>
      </c>
      <c r="J80" s="6">
        <f>34+48+30+44</f>
        <v>156</v>
      </c>
    </row>
    <row r="81" spans="1:11" x14ac:dyDescent="0.25">
      <c r="A81" s="2">
        <v>4411</v>
      </c>
      <c r="B81" s="3" t="s">
        <v>12</v>
      </c>
      <c r="C81" s="4" t="s">
        <v>11</v>
      </c>
      <c r="D81" s="5"/>
      <c r="E81" s="24" t="s">
        <v>155</v>
      </c>
      <c r="F81" s="25"/>
      <c r="G81" s="26"/>
      <c r="H81" s="3" t="s">
        <v>156</v>
      </c>
      <c r="I81" s="3" t="s">
        <v>399</v>
      </c>
      <c r="J81" s="6">
        <f>30+132+48</f>
        <v>210</v>
      </c>
    </row>
    <row r="82" spans="1:11" x14ac:dyDescent="0.25">
      <c r="A82" s="2">
        <v>4411</v>
      </c>
      <c r="B82" s="3" t="s">
        <v>12</v>
      </c>
      <c r="C82" s="4" t="s">
        <v>11</v>
      </c>
      <c r="D82" s="5"/>
      <c r="E82" s="24" t="s">
        <v>29</v>
      </c>
      <c r="F82" s="25"/>
      <c r="G82" s="26"/>
      <c r="H82" s="3" t="s">
        <v>30</v>
      </c>
      <c r="I82" s="3" t="s">
        <v>338</v>
      </c>
      <c r="J82" s="6">
        <f>14+132+8</f>
        <v>154</v>
      </c>
    </row>
    <row r="83" spans="1:11" x14ac:dyDescent="0.25">
      <c r="A83" s="2">
        <v>4411</v>
      </c>
      <c r="B83" s="3" t="s">
        <v>12</v>
      </c>
      <c r="C83" s="4" t="s">
        <v>11</v>
      </c>
      <c r="D83" s="5"/>
      <c r="E83" s="24" t="s">
        <v>157</v>
      </c>
      <c r="F83" s="25"/>
      <c r="G83" s="26"/>
      <c r="H83" s="3" t="s">
        <v>158</v>
      </c>
      <c r="I83" s="3" t="s">
        <v>400</v>
      </c>
      <c r="J83" s="6">
        <v>144</v>
      </c>
      <c r="K83" s="7"/>
    </row>
    <row r="84" spans="1:11" x14ac:dyDescent="0.25">
      <c r="A84" s="2">
        <v>4411</v>
      </c>
      <c r="B84" s="3" t="s">
        <v>12</v>
      </c>
      <c r="C84" s="4" t="s">
        <v>11</v>
      </c>
      <c r="D84" s="5"/>
      <c r="E84" s="24" t="s">
        <v>159</v>
      </c>
      <c r="F84" s="25"/>
      <c r="G84" s="26"/>
      <c r="H84" s="3" t="s">
        <v>160</v>
      </c>
      <c r="I84" s="3" t="s">
        <v>401</v>
      </c>
      <c r="J84" s="6">
        <v>195</v>
      </c>
    </row>
    <row r="85" spans="1:11" x14ac:dyDescent="0.25">
      <c r="A85" s="2">
        <v>4411</v>
      </c>
      <c r="B85" s="3" t="s">
        <v>12</v>
      </c>
      <c r="C85" s="4" t="s">
        <v>11</v>
      </c>
      <c r="D85" s="5"/>
      <c r="E85" s="24" t="s">
        <v>31</v>
      </c>
      <c r="F85" s="25"/>
      <c r="G85" s="26"/>
      <c r="H85" s="3" t="s">
        <v>32</v>
      </c>
      <c r="I85" s="3" t="s">
        <v>339</v>
      </c>
      <c r="J85" s="6">
        <f>42+14+44+34</f>
        <v>134</v>
      </c>
    </row>
    <row r="86" spans="1:11" x14ac:dyDescent="0.25">
      <c r="A86" s="2">
        <v>4411</v>
      </c>
      <c r="B86" s="3" t="s">
        <v>12</v>
      </c>
      <c r="C86" s="4" t="s">
        <v>11</v>
      </c>
      <c r="D86" s="5"/>
      <c r="E86" s="24" t="s">
        <v>161</v>
      </c>
      <c r="F86" s="25"/>
      <c r="G86" s="26"/>
      <c r="H86" s="3" t="s">
        <v>162</v>
      </c>
      <c r="I86" s="3" t="s">
        <v>402</v>
      </c>
      <c r="J86" s="6">
        <f>8+44</f>
        <v>52</v>
      </c>
    </row>
    <row r="87" spans="1:11" x14ac:dyDescent="0.25">
      <c r="A87" s="2">
        <v>4411</v>
      </c>
      <c r="B87" s="3" t="s">
        <v>12</v>
      </c>
      <c r="C87" s="4" t="s">
        <v>11</v>
      </c>
      <c r="D87" s="5"/>
      <c r="E87" s="24" t="s">
        <v>163</v>
      </c>
      <c r="F87" s="25"/>
      <c r="G87" s="26"/>
      <c r="H87" s="3" t="s">
        <v>164</v>
      </c>
      <c r="I87" s="3" t="s">
        <v>403</v>
      </c>
      <c r="J87" s="6">
        <f>132+30+44+34</f>
        <v>240</v>
      </c>
    </row>
    <row r="88" spans="1:11" x14ac:dyDescent="0.25">
      <c r="A88" s="2">
        <v>4411</v>
      </c>
      <c r="B88" s="3" t="s">
        <v>12</v>
      </c>
      <c r="C88" s="4" t="s">
        <v>11</v>
      </c>
      <c r="D88" s="5"/>
      <c r="E88" s="24" t="s">
        <v>165</v>
      </c>
      <c r="F88" s="25"/>
      <c r="G88" s="26"/>
      <c r="H88" s="3" t="s">
        <v>166</v>
      </c>
      <c r="I88" s="3" t="s">
        <v>404</v>
      </c>
      <c r="J88" s="6">
        <v>90</v>
      </c>
    </row>
    <row r="89" spans="1:11" x14ac:dyDescent="0.25">
      <c r="A89" s="2">
        <v>4411</v>
      </c>
      <c r="B89" s="3" t="s">
        <v>12</v>
      </c>
      <c r="C89" s="4" t="s">
        <v>11</v>
      </c>
      <c r="D89" s="5"/>
      <c r="E89" s="24" t="s">
        <v>167</v>
      </c>
      <c r="F89" s="25"/>
      <c r="G89" s="26"/>
      <c r="H89" s="3" t="s">
        <v>168</v>
      </c>
      <c r="I89" s="3" t="s">
        <v>405</v>
      </c>
      <c r="J89" s="6">
        <f>44+48+34</f>
        <v>126</v>
      </c>
      <c r="K89" s="7"/>
    </row>
    <row r="90" spans="1:11" x14ac:dyDescent="0.25">
      <c r="A90" s="2">
        <v>4411</v>
      </c>
      <c r="B90" s="3" t="s">
        <v>12</v>
      </c>
      <c r="C90" s="4" t="s">
        <v>11</v>
      </c>
      <c r="D90" s="5"/>
      <c r="E90" s="27" t="s">
        <v>169</v>
      </c>
      <c r="F90" s="27"/>
      <c r="G90" s="27"/>
      <c r="H90" s="3" t="s">
        <v>170</v>
      </c>
      <c r="I90" s="3" t="s">
        <v>406</v>
      </c>
      <c r="J90" s="9">
        <v>140</v>
      </c>
    </row>
    <row r="91" spans="1:11" x14ac:dyDescent="0.25">
      <c r="A91" s="2">
        <v>4411</v>
      </c>
      <c r="B91" s="3" t="s">
        <v>12</v>
      </c>
      <c r="C91" s="4" t="s">
        <v>11</v>
      </c>
      <c r="D91" s="5"/>
      <c r="E91" s="24" t="s">
        <v>171</v>
      </c>
      <c r="F91" s="25"/>
      <c r="G91" s="26"/>
      <c r="H91" s="3" t="s">
        <v>172</v>
      </c>
      <c r="I91" s="3" t="s">
        <v>407</v>
      </c>
      <c r="J91" s="6">
        <v>162</v>
      </c>
    </row>
    <row r="92" spans="1:11" x14ac:dyDescent="0.25">
      <c r="A92" s="2">
        <v>4411</v>
      </c>
      <c r="B92" s="3" t="s">
        <v>12</v>
      </c>
      <c r="C92" s="4" t="s">
        <v>11</v>
      </c>
      <c r="D92" s="5"/>
      <c r="E92" s="24" t="s">
        <v>173</v>
      </c>
      <c r="F92" s="25"/>
      <c r="G92" s="26"/>
      <c r="H92" s="3" t="s">
        <v>174</v>
      </c>
      <c r="I92" s="3" t="s">
        <v>408</v>
      </c>
      <c r="J92" s="6">
        <v>205</v>
      </c>
    </row>
    <row r="93" spans="1:11" x14ac:dyDescent="0.25">
      <c r="A93" s="2">
        <v>4411</v>
      </c>
      <c r="B93" s="3" t="s">
        <v>12</v>
      </c>
      <c r="C93" s="4" t="s">
        <v>11</v>
      </c>
      <c r="D93" s="5"/>
      <c r="E93" s="24" t="s">
        <v>145</v>
      </c>
      <c r="F93" s="25"/>
      <c r="G93" s="26"/>
      <c r="H93" s="3" t="s">
        <v>146</v>
      </c>
      <c r="I93" s="3" t="s">
        <v>394</v>
      </c>
      <c r="J93" s="6">
        <f>39+44+95+23+31</f>
        <v>232</v>
      </c>
    </row>
    <row r="94" spans="1:11" x14ac:dyDescent="0.25">
      <c r="A94" s="2">
        <v>4411</v>
      </c>
      <c r="B94" s="3" t="s">
        <v>12</v>
      </c>
      <c r="C94" s="4" t="s">
        <v>11</v>
      </c>
      <c r="D94" s="5"/>
      <c r="E94" s="24" t="s">
        <v>175</v>
      </c>
      <c r="F94" s="25"/>
      <c r="G94" s="26"/>
      <c r="H94" s="3" t="s">
        <v>176</v>
      </c>
      <c r="I94" s="3" t="s">
        <v>409</v>
      </c>
      <c r="J94" s="6">
        <f>44+14+42+34</f>
        <v>134</v>
      </c>
      <c r="K94" s="7"/>
    </row>
    <row r="95" spans="1:11" x14ac:dyDescent="0.25">
      <c r="A95" s="2">
        <v>4411</v>
      </c>
      <c r="B95" s="3" t="s">
        <v>12</v>
      </c>
      <c r="C95" s="4" t="s">
        <v>11</v>
      </c>
      <c r="D95" s="5"/>
      <c r="E95" s="24" t="s">
        <v>177</v>
      </c>
      <c r="F95" s="25"/>
      <c r="G95" s="26"/>
      <c r="H95" s="3" t="s">
        <v>178</v>
      </c>
      <c r="I95" s="3" t="s">
        <v>410</v>
      </c>
      <c r="J95" s="6">
        <v>114</v>
      </c>
    </row>
    <row r="96" spans="1:11" x14ac:dyDescent="0.25">
      <c r="A96" s="2">
        <v>4411</v>
      </c>
      <c r="B96" s="3" t="s">
        <v>12</v>
      </c>
      <c r="C96" s="4" t="s">
        <v>11</v>
      </c>
      <c r="D96" s="5"/>
      <c r="E96" s="24" t="s">
        <v>69</v>
      </c>
      <c r="F96" s="25"/>
      <c r="G96" s="26"/>
      <c r="H96" s="3" t="s">
        <v>70</v>
      </c>
      <c r="I96" s="3" t="s">
        <v>358</v>
      </c>
      <c r="J96" s="6">
        <v>272.5</v>
      </c>
    </row>
    <row r="97" spans="1:11" ht="22.5" x14ac:dyDescent="0.25">
      <c r="A97" s="2">
        <v>4411</v>
      </c>
      <c r="B97" s="3" t="s">
        <v>179</v>
      </c>
      <c r="C97" s="4" t="s">
        <v>11</v>
      </c>
      <c r="D97" s="5"/>
      <c r="E97" s="24" t="s">
        <v>201</v>
      </c>
      <c r="F97" s="25"/>
      <c r="G97" s="26"/>
      <c r="H97" s="3" t="s">
        <v>199</v>
      </c>
      <c r="I97" s="3" t="s">
        <v>181</v>
      </c>
      <c r="J97" s="6">
        <v>1145.01</v>
      </c>
    </row>
    <row r="98" spans="1:11" ht="22.5" x14ac:dyDescent="0.25">
      <c r="A98" s="2">
        <v>4411</v>
      </c>
      <c r="B98" s="3" t="s">
        <v>182</v>
      </c>
      <c r="C98" s="4" t="s">
        <v>11</v>
      </c>
      <c r="D98" s="5"/>
      <c r="E98" s="24" t="s">
        <v>183</v>
      </c>
      <c r="F98" s="25"/>
      <c r="G98" s="26"/>
      <c r="H98" s="3" t="s">
        <v>184</v>
      </c>
      <c r="I98" s="3" t="s">
        <v>184</v>
      </c>
      <c r="J98" s="6">
        <v>1000</v>
      </c>
    </row>
    <row r="99" spans="1:11" ht="22.5" x14ac:dyDescent="0.25">
      <c r="A99" s="2">
        <v>4411</v>
      </c>
      <c r="B99" s="3" t="s">
        <v>185</v>
      </c>
      <c r="C99" s="4" t="s">
        <v>11</v>
      </c>
      <c r="D99" s="5"/>
      <c r="E99" s="24" t="s">
        <v>186</v>
      </c>
      <c r="F99" s="25"/>
      <c r="G99" s="26"/>
      <c r="H99" s="3" t="s">
        <v>187</v>
      </c>
      <c r="I99" s="3" t="s">
        <v>187</v>
      </c>
      <c r="J99" s="6">
        <v>1580</v>
      </c>
    </row>
    <row r="100" spans="1:11" ht="22.5" x14ac:dyDescent="0.25">
      <c r="A100" s="2">
        <v>4411</v>
      </c>
      <c r="B100" s="3" t="s">
        <v>188</v>
      </c>
      <c r="C100" s="4" t="s">
        <v>11</v>
      </c>
      <c r="D100" s="5"/>
      <c r="E100" s="24" t="s">
        <v>189</v>
      </c>
      <c r="F100" s="25"/>
      <c r="G100" s="26"/>
      <c r="H100" s="3" t="s">
        <v>190</v>
      </c>
      <c r="I100" s="3" t="s">
        <v>190</v>
      </c>
      <c r="J100" s="6">
        <v>1400</v>
      </c>
      <c r="K100" s="7"/>
    </row>
    <row r="101" spans="1:11" ht="22.5" x14ac:dyDescent="0.25">
      <c r="A101" s="2">
        <v>4411</v>
      </c>
      <c r="B101" s="3" t="s">
        <v>191</v>
      </c>
      <c r="C101" s="4" t="s">
        <v>11</v>
      </c>
      <c r="D101" s="5"/>
      <c r="E101" s="27" t="s">
        <v>192</v>
      </c>
      <c r="F101" s="27"/>
      <c r="G101" s="27"/>
      <c r="H101" s="3" t="s">
        <v>193</v>
      </c>
      <c r="I101" s="3" t="s">
        <v>193</v>
      </c>
      <c r="J101" s="9">
        <v>1000</v>
      </c>
    </row>
    <row r="102" spans="1:11" ht="22.5" x14ac:dyDescent="0.25">
      <c r="A102" s="2">
        <v>4411</v>
      </c>
      <c r="B102" s="3" t="s">
        <v>194</v>
      </c>
      <c r="C102" s="4" t="s">
        <v>11</v>
      </c>
      <c r="D102" s="5"/>
      <c r="E102" s="24" t="s">
        <v>67</v>
      </c>
      <c r="F102" s="25"/>
      <c r="G102" s="26"/>
      <c r="H102" s="3" t="s">
        <v>68</v>
      </c>
      <c r="I102" s="3" t="s">
        <v>68</v>
      </c>
      <c r="J102" s="6">
        <v>1572</v>
      </c>
    </row>
    <row r="103" spans="1:11" ht="22.5" x14ac:dyDescent="0.25">
      <c r="A103" s="2">
        <v>4411</v>
      </c>
      <c r="B103" s="3" t="s">
        <v>195</v>
      </c>
      <c r="C103" s="4" t="s">
        <v>11</v>
      </c>
      <c r="D103" s="5"/>
      <c r="E103" s="24" t="s">
        <v>198</v>
      </c>
      <c r="F103" s="25"/>
      <c r="G103" s="26"/>
      <c r="H103" s="3" t="s">
        <v>199</v>
      </c>
      <c r="I103" s="3" t="s">
        <v>413</v>
      </c>
      <c r="J103" s="6">
        <v>2730</v>
      </c>
    </row>
    <row r="104" spans="1:11" ht="22.5" x14ac:dyDescent="0.25">
      <c r="A104" s="2">
        <v>4411</v>
      </c>
      <c r="B104" s="3" t="s">
        <v>195</v>
      </c>
      <c r="C104" s="4" t="s">
        <v>11</v>
      </c>
      <c r="D104" s="5"/>
      <c r="E104" s="24" t="s">
        <v>196</v>
      </c>
      <c r="F104" s="25"/>
      <c r="G104" s="26"/>
      <c r="H104" s="3" t="s">
        <v>197</v>
      </c>
      <c r="I104" s="3" t="s">
        <v>412</v>
      </c>
      <c r="J104" s="6">
        <v>2730</v>
      </c>
    </row>
    <row r="105" spans="1:11" ht="22.5" x14ac:dyDescent="0.25">
      <c r="A105" s="2">
        <v>4411</v>
      </c>
      <c r="B105" s="3" t="s">
        <v>200</v>
      </c>
      <c r="C105" s="4" t="s">
        <v>11</v>
      </c>
      <c r="D105" s="5"/>
      <c r="E105" s="24" t="s">
        <v>201</v>
      </c>
      <c r="F105" s="25"/>
      <c r="G105" s="26"/>
      <c r="H105" s="3" t="s">
        <v>199</v>
      </c>
      <c r="I105" s="3" t="s">
        <v>181</v>
      </c>
      <c r="J105" s="6">
        <v>2027.32</v>
      </c>
      <c r="K105" s="7"/>
    </row>
    <row r="106" spans="1:11" ht="22.5" x14ac:dyDescent="0.25">
      <c r="A106" s="2">
        <v>4411</v>
      </c>
      <c r="B106" s="3" t="s">
        <v>202</v>
      </c>
      <c r="C106" s="4" t="s">
        <v>11</v>
      </c>
      <c r="D106" s="5"/>
      <c r="E106" s="24" t="s">
        <v>189</v>
      </c>
      <c r="F106" s="25"/>
      <c r="G106" s="26"/>
      <c r="H106" s="3" t="s">
        <v>190</v>
      </c>
      <c r="I106" s="3" t="s">
        <v>411</v>
      </c>
      <c r="J106" s="6">
        <v>500</v>
      </c>
    </row>
    <row r="107" spans="1:11" ht="22.5" x14ac:dyDescent="0.25">
      <c r="A107" s="2">
        <v>4411</v>
      </c>
      <c r="B107" s="3" t="s">
        <v>202</v>
      </c>
      <c r="C107" s="4" t="s">
        <v>11</v>
      </c>
      <c r="D107" s="5"/>
      <c r="E107" s="24" t="s">
        <v>203</v>
      </c>
      <c r="F107" s="25"/>
      <c r="G107" s="26"/>
      <c r="H107" s="3" t="s">
        <v>204</v>
      </c>
      <c r="I107" s="3" t="s">
        <v>414</v>
      </c>
      <c r="J107" s="6">
        <v>500</v>
      </c>
    </row>
    <row r="108" spans="1:11" ht="22.5" x14ac:dyDescent="0.25">
      <c r="A108" s="2">
        <v>4411</v>
      </c>
      <c r="B108" s="3" t="s">
        <v>205</v>
      </c>
      <c r="C108" s="4" t="s">
        <v>11</v>
      </c>
      <c r="D108" s="5"/>
      <c r="E108" s="24" t="s">
        <v>67</v>
      </c>
      <c r="F108" s="25"/>
      <c r="G108" s="26"/>
      <c r="H108" s="3" t="s">
        <v>68</v>
      </c>
      <c r="I108" s="3" t="s">
        <v>357</v>
      </c>
      <c r="J108" s="6">
        <v>500</v>
      </c>
    </row>
    <row r="109" spans="1:11" ht="22.5" x14ac:dyDescent="0.25">
      <c r="A109" s="2">
        <v>4411</v>
      </c>
      <c r="B109" s="3" t="s">
        <v>202</v>
      </c>
      <c r="C109" s="4" t="s">
        <v>11</v>
      </c>
      <c r="D109" s="5"/>
      <c r="E109" s="24" t="s">
        <v>206</v>
      </c>
      <c r="F109" s="25"/>
      <c r="G109" s="26"/>
      <c r="H109" s="3" t="s">
        <v>207</v>
      </c>
      <c r="I109" s="3" t="s">
        <v>415</v>
      </c>
      <c r="J109" s="6">
        <v>109</v>
      </c>
    </row>
    <row r="110" spans="1:11" ht="22.5" x14ac:dyDescent="0.25">
      <c r="A110" s="2">
        <v>4411</v>
      </c>
      <c r="B110" s="3" t="s">
        <v>205</v>
      </c>
      <c r="C110" s="4" t="s">
        <v>11</v>
      </c>
      <c r="D110" s="5"/>
      <c r="E110" s="24" t="s">
        <v>208</v>
      </c>
      <c r="F110" s="25"/>
      <c r="G110" s="26"/>
      <c r="H110" s="3" t="s">
        <v>209</v>
      </c>
      <c r="I110" s="3" t="s">
        <v>416</v>
      </c>
      <c r="J110" s="6">
        <v>500</v>
      </c>
    </row>
    <row r="111" spans="1:11" ht="22.5" x14ac:dyDescent="0.25">
      <c r="A111" s="2">
        <v>4411</v>
      </c>
      <c r="B111" s="3" t="s">
        <v>202</v>
      </c>
      <c r="C111" s="4" t="s">
        <v>11</v>
      </c>
      <c r="D111" s="5"/>
      <c r="E111" s="27" t="s">
        <v>83</v>
      </c>
      <c r="F111" s="27"/>
      <c r="G111" s="27"/>
      <c r="H111" s="3" t="s">
        <v>84</v>
      </c>
      <c r="I111" s="3" t="s">
        <v>364</v>
      </c>
      <c r="J111" s="6">
        <v>449</v>
      </c>
      <c r="K111" s="7"/>
    </row>
    <row r="112" spans="1:11" ht="22.5" x14ac:dyDescent="0.25">
      <c r="A112" s="2">
        <v>4411</v>
      </c>
      <c r="B112" s="3" t="s">
        <v>202</v>
      </c>
      <c r="C112" s="4" t="s">
        <v>11</v>
      </c>
      <c r="D112" s="5"/>
      <c r="E112" s="24" t="s">
        <v>81</v>
      </c>
      <c r="F112" s="25"/>
      <c r="G112" s="26"/>
      <c r="H112" s="3" t="s">
        <v>82</v>
      </c>
      <c r="I112" s="3" t="s">
        <v>363</v>
      </c>
      <c r="J112" s="6">
        <v>279</v>
      </c>
    </row>
    <row r="113" spans="1:11" ht="22.5" x14ac:dyDescent="0.25">
      <c r="A113" s="2">
        <v>4411</v>
      </c>
      <c r="B113" s="3" t="s">
        <v>202</v>
      </c>
      <c r="C113" s="4" t="s">
        <v>11</v>
      </c>
      <c r="D113" s="5"/>
      <c r="E113" s="24" t="s">
        <v>103</v>
      </c>
      <c r="F113" s="25"/>
      <c r="G113" s="26"/>
      <c r="H113" s="3" t="s">
        <v>104</v>
      </c>
      <c r="I113" s="3" t="s">
        <v>373</v>
      </c>
      <c r="J113" s="6">
        <v>500</v>
      </c>
    </row>
    <row r="114" spans="1:11" ht="22.5" x14ac:dyDescent="0.25">
      <c r="A114" s="2">
        <v>4411</v>
      </c>
      <c r="B114" s="3" t="s">
        <v>202</v>
      </c>
      <c r="C114" s="4" t="s">
        <v>11</v>
      </c>
      <c r="D114" s="5"/>
      <c r="E114" s="24" t="s">
        <v>210</v>
      </c>
      <c r="F114" s="25"/>
      <c r="G114" s="26"/>
      <c r="H114" s="3" t="s">
        <v>211</v>
      </c>
      <c r="I114" s="3" t="s">
        <v>417</v>
      </c>
      <c r="J114" s="6">
        <v>500</v>
      </c>
    </row>
    <row r="115" spans="1:11" ht="22.5" x14ac:dyDescent="0.25">
      <c r="A115" s="2">
        <v>4411</v>
      </c>
      <c r="B115" s="3" t="s">
        <v>202</v>
      </c>
      <c r="C115" s="4" t="s">
        <v>11</v>
      </c>
      <c r="D115" s="5"/>
      <c r="E115" s="24" t="s">
        <v>92</v>
      </c>
      <c r="F115" s="25"/>
      <c r="G115" s="26"/>
      <c r="H115" s="3" t="s">
        <v>93</v>
      </c>
      <c r="I115" s="3" t="s">
        <v>368</v>
      </c>
      <c r="J115" s="6">
        <v>400</v>
      </c>
    </row>
    <row r="116" spans="1:11" ht="22.5" x14ac:dyDescent="0.25">
      <c r="A116" s="2">
        <v>4411</v>
      </c>
      <c r="B116" s="3" t="s">
        <v>194</v>
      </c>
      <c r="C116" s="4" t="s">
        <v>11</v>
      </c>
      <c r="D116" s="5"/>
      <c r="E116" s="24" t="s">
        <v>85</v>
      </c>
      <c r="F116" s="25"/>
      <c r="G116" s="26"/>
      <c r="H116" s="3" t="s">
        <v>86</v>
      </c>
      <c r="I116" s="3" t="s">
        <v>365</v>
      </c>
      <c r="J116" s="6">
        <v>400</v>
      </c>
      <c r="K116" s="7"/>
    </row>
    <row r="117" spans="1:11" ht="22.5" x14ac:dyDescent="0.25">
      <c r="A117" s="2">
        <v>4411</v>
      </c>
      <c r="B117" s="3" t="s">
        <v>202</v>
      </c>
      <c r="C117" s="4" t="s">
        <v>11</v>
      </c>
      <c r="D117" s="5"/>
      <c r="E117" s="24" t="s">
        <v>99</v>
      </c>
      <c r="F117" s="25"/>
      <c r="G117" s="26"/>
      <c r="H117" s="3" t="s">
        <v>100</v>
      </c>
      <c r="I117" s="3" t="s">
        <v>371</v>
      </c>
      <c r="J117" s="6">
        <v>400</v>
      </c>
    </row>
    <row r="118" spans="1:11" ht="22.5" x14ac:dyDescent="0.25">
      <c r="A118" s="2">
        <v>4411</v>
      </c>
      <c r="B118" s="3" t="s">
        <v>205</v>
      </c>
      <c r="C118" s="4" t="s">
        <v>11</v>
      </c>
      <c r="D118" s="5"/>
      <c r="E118" s="24" t="s">
        <v>88</v>
      </c>
      <c r="F118" s="25"/>
      <c r="G118" s="26"/>
      <c r="H118" s="3" t="s">
        <v>89</v>
      </c>
      <c r="I118" s="3" t="s">
        <v>366</v>
      </c>
      <c r="J118" s="6">
        <v>1000</v>
      </c>
    </row>
    <row r="119" spans="1:11" ht="22.5" x14ac:dyDescent="0.25">
      <c r="A119" s="2">
        <v>4411</v>
      </c>
      <c r="B119" s="3" t="s">
        <v>205</v>
      </c>
      <c r="C119" s="4" t="s">
        <v>11</v>
      </c>
      <c r="D119" s="5"/>
      <c r="E119" s="24" t="s">
        <v>212</v>
      </c>
      <c r="F119" s="25"/>
      <c r="G119" s="26"/>
      <c r="H119" s="3" t="s">
        <v>213</v>
      </c>
      <c r="I119" s="3" t="s">
        <v>418</v>
      </c>
      <c r="J119" s="6">
        <v>468</v>
      </c>
    </row>
    <row r="120" spans="1:11" ht="22.5" x14ac:dyDescent="0.25">
      <c r="A120" s="2">
        <v>4411</v>
      </c>
      <c r="B120" s="3" t="s">
        <v>202</v>
      </c>
      <c r="C120" s="4" t="s">
        <v>11</v>
      </c>
      <c r="D120" s="5"/>
      <c r="E120" s="24" t="s">
        <v>90</v>
      </c>
      <c r="F120" s="25"/>
      <c r="G120" s="26"/>
      <c r="H120" s="3" t="s">
        <v>91</v>
      </c>
      <c r="I120" s="3" t="s">
        <v>367</v>
      </c>
      <c r="J120" s="6">
        <v>500</v>
      </c>
    </row>
    <row r="121" spans="1:11" ht="22.5" x14ac:dyDescent="0.25">
      <c r="A121" s="2">
        <v>4411</v>
      </c>
      <c r="B121" s="3" t="s">
        <v>214</v>
      </c>
      <c r="C121" s="4" t="s">
        <v>11</v>
      </c>
      <c r="D121" s="5"/>
      <c r="E121" s="24" t="s">
        <v>215</v>
      </c>
      <c r="F121" s="25"/>
      <c r="G121" s="26"/>
      <c r="H121" s="3" t="s">
        <v>216</v>
      </c>
      <c r="I121" s="3" t="s">
        <v>419</v>
      </c>
      <c r="J121" s="6">
        <v>1500</v>
      </c>
    </row>
    <row r="122" spans="1:11" x14ac:dyDescent="0.25">
      <c r="A122" s="2">
        <v>4411</v>
      </c>
      <c r="B122" s="3" t="s">
        <v>217</v>
      </c>
      <c r="C122" s="4" t="s">
        <v>11</v>
      </c>
      <c r="D122" s="5"/>
      <c r="E122" s="27" t="s">
        <v>218</v>
      </c>
      <c r="F122" s="27"/>
      <c r="G122" s="27"/>
      <c r="H122" s="3" t="s">
        <v>199</v>
      </c>
      <c r="I122" s="3" t="s">
        <v>413</v>
      </c>
      <c r="J122" s="6">
        <v>150</v>
      </c>
      <c r="K122" s="7"/>
    </row>
    <row r="123" spans="1:11" ht="22.5" x14ac:dyDescent="0.25">
      <c r="A123" s="2">
        <v>4411</v>
      </c>
      <c r="B123" s="3" t="s">
        <v>219</v>
      </c>
      <c r="C123" s="4" t="s">
        <v>11</v>
      </c>
      <c r="D123" s="5"/>
      <c r="E123" s="24" t="s">
        <v>220</v>
      </c>
      <c r="F123" s="25"/>
      <c r="G123" s="26"/>
      <c r="H123" s="3" t="s">
        <v>221</v>
      </c>
      <c r="I123" s="3" t="s">
        <v>420</v>
      </c>
      <c r="J123" s="6">
        <v>11600</v>
      </c>
    </row>
    <row r="124" spans="1:11" ht="22.5" x14ac:dyDescent="0.25">
      <c r="A124" s="2">
        <v>4411</v>
      </c>
      <c r="B124" s="3" t="s">
        <v>205</v>
      </c>
      <c r="C124" s="4" t="s">
        <v>11</v>
      </c>
      <c r="D124" s="5"/>
      <c r="E124" s="24" t="s">
        <v>222</v>
      </c>
      <c r="F124" s="25"/>
      <c r="G124" s="26"/>
      <c r="H124" s="3" t="s">
        <v>223</v>
      </c>
      <c r="I124" s="3" t="s">
        <v>421</v>
      </c>
      <c r="J124" s="6">
        <v>3152</v>
      </c>
    </row>
    <row r="125" spans="1:11" ht="22.5" x14ac:dyDescent="0.25">
      <c r="A125" s="2">
        <v>4411</v>
      </c>
      <c r="B125" s="3" t="s">
        <v>205</v>
      </c>
      <c r="C125" s="4" t="s">
        <v>11</v>
      </c>
      <c r="D125" s="5"/>
      <c r="E125" s="24" t="s">
        <v>224</v>
      </c>
      <c r="F125" s="25"/>
      <c r="G125" s="26"/>
      <c r="H125" s="3" t="s">
        <v>225</v>
      </c>
      <c r="I125" s="3" t="s">
        <v>422</v>
      </c>
      <c r="J125" s="6">
        <v>3502</v>
      </c>
    </row>
    <row r="126" spans="1:11" x14ac:dyDescent="0.25">
      <c r="A126" s="2">
        <v>4411</v>
      </c>
      <c r="B126" s="3" t="s">
        <v>12</v>
      </c>
      <c r="C126" s="4" t="s">
        <v>11</v>
      </c>
      <c r="D126" s="5"/>
      <c r="E126" s="24" t="s">
        <v>226</v>
      </c>
      <c r="F126" s="25"/>
      <c r="G126" s="26"/>
      <c r="H126" s="3" t="s">
        <v>227</v>
      </c>
      <c r="I126" s="3" t="s">
        <v>423</v>
      </c>
      <c r="J126" s="6">
        <f>14+64+100</f>
        <v>178</v>
      </c>
    </row>
    <row r="127" spans="1:11" x14ac:dyDescent="0.25">
      <c r="A127" s="2">
        <v>4411</v>
      </c>
      <c r="B127" s="3" t="s">
        <v>12</v>
      </c>
      <c r="C127" s="4" t="s">
        <v>11</v>
      </c>
      <c r="D127" s="5"/>
      <c r="E127" s="24" t="s">
        <v>109</v>
      </c>
      <c r="F127" s="25"/>
      <c r="G127" s="26"/>
      <c r="H127" s="3" t="s">
        <v>110</v>
      </c>
      <c r="I127" s="3" t="s">
        <v>376</v>
      </c>
      <c r="J127" s="6">
        <f>29+14+79+169.02</f>
        <v>291.02</v>
      </c>
      <c r="K127" s="7"/>
    </row>
    <row r="128" spans="1:11" x14ac:dyDescent="0.25">
      <c r="A128" s="2">
        <v>4411</v>
      </c>
      <c r="B128" s="3" t="s">
        <v>12</v>
      </c>
      <c r="C128" s="4" t="s">
        <v>11</v>
      </c>
      <c r="D128" s="5"/>
      <c r="E128" s="24" t="s">
        <v>228</v>
      </c>
      <c r="F128" s="25"/>
      <c r="G128" s="26"/>
      <c r="H128" s="3" t="s">
        <v>229</v>
      </c>
      <c r="I128" s="3" t="s">
        <v>424</v>
      </c>
      <c r="J128" s="6">
        <f>28+24+48</f>
        <v>100</v>
      </c>
    </row>
    <row r="129" spans="1:11" x14ac:dyDescent="0.25">
      <c r="A129" s="2">
        <v>4411</v>
      </c>
      <c r="B129" s="3" t="s">
        <v>12</v>
      </c>
      <c r="C129" s="4" t="s">
        <v>11</v>
      </c>
      <c r="D129" s="5"/>
      <c r="E129" s="24" t="s">
        <v>230</v>
      </c>
      <c r="F129" s="25"/>
      <c r="G129" s="26"/>
      <c r="H129" s="3" t="s">
        <v>231</v>
      </c>
      <c r="I129" s="3" t="s">
        <v>425</v>
      </c>
      <c r="J129" s="6">
        <f>23+29+90+39+169.02</f>
        <v>350.02</v>
      </c>
    </row>
    <row r="130" spans="1:11" x14ac:dyDescent="0.25">
      <c r="A130" s="2">
        <v>4411</v>
      </c>
      <c r="B130" s="3" t="s">
        <v>12</v>
      </c>
      <c r="C130" s="4" t="s">
        <v>11</v>
      </c>
      <c r="D130" s="5"/>
      <c r="E130" s="24" t="s">
        <v>232</v>
      </c>
      <c r="F130" s="25"/>
      <c r="G130" s="26"/>
      <c r="H130" s="3" t="s">
        <v>233</v>
      </c>
      <c r="I130" s="3" t="s">
        <v>426</v>
      </c>
      <c r="J130" s="6">
        <f>95+31</f>
        <v>126</v>
      </c>
    </row>
    <row r="131" spans="1:11" x14ac:dyDescent="0.25">
      <c r="A131" s="2">
        <v>4411</v>
      </c>
      <c r="B131" s="3" t="s">
        <v>12</v>
      </c>
      <c r="C131" s="4" t="s">
        <v>11</v>
      </c>
      <c r="D131" s="5"/>
      <c r="E131" s="24" t="s">
        <v>234</v>
      </c>
      <c r="F131" s="25"/>
      <c r="G131" s="26"/>
      <c r="H131" s="3" t="s">
        <v>235</v>
      </c>
      <c r="I131" s="3" t="s">
        <v>427</v>
      </c>
      <c r="J131" s="6">
        <f>8+60+29+100</f>
        <v>197</v>
      </c>
    </row>
    <row r="132" spans="1:11" x14ac:dyDescent="0.25">
      <c r="A132" s="2">
        <v>4411</v>
      </c>
      <c r="B132" s="3" t="s">
        <v>12</v>
      </c>
      <c r="C132" s="4" t="s">
        <v>11</v>
      </c>
      <c r="D132" s="5"/>
      <c r="E132" s="24" t="s">
        <v>61</v>
      </c>
      <c r="F132" s="25"/>
      <c r="G132" s="26"/>
      <c r="H132" s="3" t="s">
        <v>62</v>
      </c>
      <c r="I132" s="3" t="s">
        <v>354</v>
      </c>
      <c r="J132" s="6">
        <f>14+39+34+48+34</f>
        <v>169</v>
      </c>
    </row>
    <row r="133" spans="1:11" x14ac:dyDescent="0.25">
      <c r="A133" s="2">
        <v>4411</v>
      </c>
      <c r="B133" s="3" t="s">
        <v>12</v>
      </c>
      <c r="C133" s="4" t="s">
        <v>11</v>
      </c>
      <c r="D133" s="5"/>
      <c r="E133" s="27" t="s">
        <v>236</v>
      </c>
      <c r="F133" s="27"/>
      <c r="G133" s="27"/>
      <c r="H133" s="3" t="s">
        <v>237</v>
      </c>
      <c r="I133" s="3" t="s">
        <v>428</v>
      </c>
      <c r="J133" s="6">
        <f>14+31+8+14+14+44+34</f>
        <v>159</v>
      </c>
      <c r="K133" s="7"/>
    </row>
    <row r="134" spans="1:11" x14ac:dyDescent="0.25">
      <c r="A134" s="2">
        <v>4411</v>
      </c>
      <c r="B134" s="3" t="s">
        <v>12</v>
      </c>
      <c r="C134" s="4" t="s">
        <v>11</v>
      </c>
      <c r="D134" s="5"/>
      <c r="E134" s="24" t="s">
        <v>238</v>
      </c>
      <c r="F134" s="25"/>
      <c r="G134" s="26"/>
      <c r="H134" s="3" t="s">
        <v>239</v>
      </c>
      <c r="I134" s="3" t="s">
        <v>429</v>
      </c>
      <c r="J134" s="6">
        <f>99+34+64+59</f>
        <v>256</v>
      </c>
    </row>
    <row r="135" spans="1:11" x14ac:dyDescent="0.25">
      <c r="A135" s="2">
        <v>4411</v>
      </c>
      <c r="B135" s="3" t="s">
        <v>12</v>
      </c>
      <c r="C135" s="4" t="s">
        <v>11</v>
      </c>
      <c r="D135" s="5"/>
      <c r="E135" s="24" t="s">
        <v>240</v>
      </c>
      <c r="F135" s="25"/>
      <c r="G135" s="26"/>
      <c r="H135" s="3" t="s">
        <v>241</v>
      </c>
      <c r="I135" s="3" t="s">
        <v>430</v>
      </c>
      <c r="J135" s="6">
        <f>39+8+39</f>
        <v>86</v>
      </c>
    </row>
    <row r="136" spans="1:11" x14ac:dyDescent="0.25">
      <c r="A136" s="2">
        <v>4411</v>
      </c>
      <c r="B136" s="3" t="s">
        <v>12</v>
      </c>
      <c r="C136" s="4" t="s">
        <v>11</v>
      </c>
      <c r="D136" s="5"/>
      <c r="E136" s="24" t="s">
        <v>71</v>
      </c>
      <c r="F136" s="25"/>
      <c r="G136" s="26"/>
      <c r="H136" s="3" t="s">
        <v>72</v>
      </c>
      <c r="I136" s="3" t="s">
        <v>359</v>
      </c>
      <c r="J136" s="6">
        <f>39+39+169.02+28</f>
        <v>275.02</v>
      </c>
    </row>
    <row r="137" spans="1:11" x14ac:dyDescent="0.25">
      <c r="A137" s="2">
        <v>4411</v>
      </c>
      <c r="B137" s="3" t="s">
        <v>12</v>
      </c>
      <c r="C137" s="4" t="s">
        <v>11</v>
      </c>
      <c r="D137" s="5"/>
      <c r="E137" s="24" t="s">
        <v>242</v>
      </c>
      <c r="F137" s="25"/>
      <c r="G137" s="26"/>
      <c r="H137" s="3" t="s">
        <v>243</v>
      </c>
      <c r="I137" s="3" t="s">
        <v>431</v>
      </c>
      <c r="J137" s="6">
        <v>132</v>
      </c>
    </row>
    <row r="138" spans="1:11" x14ac:dyDescent="0.25">
      <c r="A138" s="2">
        <v>4411</v>
      </c>
      <c r="B138" s="3" t="s">
        <v>12</v>
      </c>
      <c r="C138" s="4" t="s">
        <v>11</v>
      </c>
      <c r="D138" s="5"/>
      <c r="E138" s="24" t="s">
        <v>244</v>
      </c>
      <c r="F138" s="25"/>
      <c r="G138" s="26"/>
      <c r="H138" s="3" t="s">
        <v>245</v>
      </c>
      <c r="I138" s="3" t="s">
        <v>432</v>
      </c>
      <c r="J138" s="6">
        <f>169.02+29</f>
        <v>198.02</v>
      </c>
      <c r="K138" s="7"/>
    </row>
    <row r="139" spans="1:11" x14ac:dyDescent="0.25">
      <c r="A139" s="2">
        <v>4411</v>
      </c>
      <c r="B139" s="3" t="s">
        <v>12</v>
      </c>
      <c r="C139" s="4" t="s">
        <v>11</v>
      </c>
      <c r="D139" s="5"/>
      <c r="E139" s="24" t="s">
        <v>246</v>
      </c>
      <c r="F139" s="25"/>
      <c r="G139" s="26"/>
      <c r="H139" s="3" t="s">
        <v>247</v>
      </c>
      <c r="I139" s="3" t="s">
        <v>433</v>
      </c>
      <c r="J139" s="6">
        <f>14+44+79+30</f>
        <v>167</v>
      </c>
    </row>
    <row r="140" spans="1:11" x14ac:dyDescent="0.25">
      <c r="A140" s="2">
        <v>4411</v>
      </c>
      <c r="B140" s="3" t="s">
        <v>12</v>
      </c>
      <c r="C140" s="4" t="s">
        <v>11</v>
      </c>
      <c r="D140" s="5"/>
      <c r="E140" s="24" t="s">
        <v>167</v>
      </c>
      <c r="F140" s="25"/>
      <c r="G140" s="26"/>
      <c r="H140" s="3" t="s">
        <v>168</v>
      </c>
      <c r="I140" s="3" t="s">
        <v>405</v>
      </c>
      <c r="J140" s="6">
        <f>30+39+169.02</f>
        <v>238.02</v>
      </c>
    </row>
    <row r="141" spans="1:11" x14ac:dyDescent="0.25">
      <c r="A141" s="2">
        <v>4411</v>
      </c>
      <c r="B141" s="3" t="s">
        <v>12</v>
      </c>
      <c r="C141" s="4" t="s">
        <v>11</v>
      </c>
      <c r="D141" s="5"/>
      <c r="E141" s="24" t="s">
        <v>69</v>
      </c>
      <c r="F141" s="25"/>
      <c r="G141" s="26"/>
      <c r="H141" s="3" t="s">
        <v>70</v>
      </c>
      <c r="I141" s="3" t="s">
        <v>358</v>
      </c>
      <c r="J141" s="6">
        <f>39+37</f>
        <v>76</v>
      </c>
    </row>
    <row r="142" spans="1:11" x14ac:dyDescent="0.25">
      <c r="A142" s="2">
        <v>4411</v>
      </c>
      <c r="B142" s="3" t="s">
        <v>12</v>
      </c>
      <c r="C142" s="4" t="s">
        <v>11</v>
      </c>
      <c r="D142" s="5"/>
      <c r="E142" s="24" t="s">
        <v>248</v>
      </c>
      <c r="F142" s="25"/>
      <c r="G142" s="26"/>
      <c r="H142" s="3" t="s">
        <v>249</v>
      </c>
      <c r="I142" s="3" t="s">
        <v>434</v>
      </c>
      <c r="J142" s="6">
        <f>95+31</f>
        <v>126</v>
      </c>
    </row>
    <row r="143" spans="1:11" x14ac:dyDescent="0.25">
      <c r="A143" s="2">
        <v>4411</v>
      </c>
      <c r="B143" s="3" t="s">
        <v>12</v>
      </c>
      <c r="C143" s="4" t="s">
        <v>11</v>
      </c>
      <c r="D143" s="5"/>
      <c r="E143" s="24" t="s">
        <v>250</v>
      </c>
      <c r="F143" s="25"/>
      <c r="G143" s="26"/>
      <c r="H143" s="3" t="s">
        <v>251</v>
      </c>
      <c r="I143" s="3" t="s">
        <v>435</v>
      </c>
      <c r="J143" s="6">
        <f>23+64+169.02+42</f>
        <v>298.02</v>
      </c>
    </row>
    <row r="144" spans="1:11" x14ac:dyDescent="0.25">
      <c r="A144" s="2">
        <v>4411</v>
      </c>
      <c r="B144" s="3" t="s">
        <v>12</v>
      </c>
      <c r="C144" s="4" t="s">
        <v>11</v>
      </c>
      <c r="D144" s="5"/>
      <c r="E144" s="27" t="s">
        <v>252</v>
      </c>
      <c r="F144" s="27"/>
      <c r="G144" s="27"/>
      <c r="H144" s="3" t="s">
        <v>253</v>
      </c>
      <c r="I144" s="3" t="s">
        <v>436</v>
      </c>
      <c r="J144" s="6">
        <f>44+14+39+30+132</f>
        <v>259</v>
      </c>
      <c r="K144" s="7"/>
    </row>
    <row r="145" spans="1:11" x14ac:dyDescent="0.25">
      <c r="A145" s="2">
        <v>4411</v>
      </c>
      <c r="B145" s="3" t="s">
        <v>12</v>
      </c>
      <c r="C145" s="4" t="s">
        <v>11</v>
      </c>
      <c r="D145" s="5"/>
      <c r="E145" s="24" t="s">
        <v>254</v>
      </c>
      <c r="F145" s="25"/>
      <c r="G145" s="26"/>
      <c r="H145" s="3" t="s">
        <v>255</v>
      </c>
      <c r="I145" s="3" t="s">
        <v>437</v>
      </c>
      <c r="J145" s="6">
        <v>90</v>
      </c>
    </row>
    <row r="146" spans="1:11" x14ac:dyDescent="0.25">
      <c r="A146" s="2">
        <v>4411</v>
      </c>
      <c r="B146" s="3" t="s">
        <v>12</v>
      </c>
      <c r="C146" s="4" t="s">
        <v>11</v>
      </c>
      <c r="D146" s="5"/>
      <c r="E146" s="24" t="s">
        <v>256</v>
      </c>
      <c r="F146" s="25"/>
      <c r="G146" s="26"/>
      <c r="H146" s="3" t="s">
        <v>257</v>
      </c>
      <c r="I146" s="3" t="s">
        <v>438</v>
      </c>
      <c r="J146" s="6">
        <f>64+8</f>
        <v>72</v>
      </c>
    </row>
    <row r="147" spans="1:11" x14ac:dyDescent="0.25">
      <c r="A147" s="2">
        <v>4411</v>
      </c>
      <c r="B147" s="3" t="s">
        <v>12</v>
      </c>
      <c r="C147" s="4" t="s">
        <v>11</v>
      </c>
      <c r="D147" s="5"/>
      <c r="E147" s="24" t="s">
        <v>258</v>
      </c>
      <c r="F147" s="25"/>
      <c r="G147" s="26"/>
      <c r="H147" s="3" t="s">
        <v>259</v>
      </c>
      <c r="I147" s="3" t="s">
        <v>439</v>
      </c>
      <c r="J147" s="6">
        <f>48+88.02</f>
        <v>136.01999999999998</v>
      </c>
    </row>
    <row r="148" spans="1:11" x14ac:dyDescent="0.25">
      <c r="A148" s="2">
        <v>4411</v>
      </c>
      <c r="B148" s="3" t="s">
        <v>12</v>
      </c>
      <c r="C148" s="4" t="s">
        <v>11</v>
      </c>
      <c r="D148" s="5"/>
      <c r="E148" s="24" t="s">
        <v>260</v>
      </c>
      <c r="F148" s="25"/>
      <c r="G148" s="26"/>
      <c r="H148" s="3" t="s">
        <v>261</v>
      </c>
      <c r="I148" s="3" t="s">
        <v>440</v>
      </c>
      <c r="J148" s="6">
        <f>64+45+49</f>
        <v>158</v>
      </c>
    </row>
    <row r="149" spans="1:11" x14ac:dyDescent="0.25">
      <c r="A149" s="2">
        <v>4411</v>
      </c>
      <c r="B149" s="3" t="s">
        <v>12</v>
      </c>
      <c r="C149" s="4" t="s">
        <v>11</v>
      </c>
      <c r="D149" s="5"/>
      <c r="E149" s="24" t="s">
        <v>262</v>
      </c>
      <c r="F149" s="25"/>
      <c r="G149" s="26"/>
      <c r="H149" s="3" t="s">
        <v>263</v>
      </c>
      <c r="I149" s="3" t="s">
        <v>441</v>
      </c>
      <c r="J149" s="6">
        <f>23+44+169.02</f>
        <v>236.02</v>
      </c>
      <c r="K149" s="7"/>
    </row>
    <row r="150" spans="1:11" x14ac:dyDescent="0.25">
      <c r="A150" s="2">
        <v>4411</v>
      </c>
      <c r="B150" s="3" t="s">
        <v>12</v>
      </c>
      <c r="C150" s="4" t="s">
        <v>11</v>
      </c>
      <c r="D150" s="5"/>
      <c r="E150" s="24" t="s">
        <v>21</v>
      </c>
      <c r="F150" s="25"/>
      <c r="G150" s="26"/>
      <c r="H150" s="3" t="s">
        <v>22</v>
      </c>
      <c r="I150" s="3" t="s">
        <v>334</v>
      </c>
      <c r="J150" s="6">
        <v>179</v>
      </c>
    </row>
    <row r="151" spans="1:11" x14ac:dyDescent="0.25">
      <c r="A151" s="2">
        <v>4411</v>
      </c>
      <c r="B151" s="3" t="s">
        <v>12</v>
      </c>
      <c r="C151" s="4" t="s">
        <v>11</v>
      </c>
      <c r="D151" s="5"/>
      <c r="E151" s="24" t="s">
        <v>264</v>
      </c>
      <c r="F151" s="25"/>
      <c r="G151" s="26"/>
      <c r="H151" s="3" t="s">
        <v>265</v>
      </c>
      <c r="I151" s="3" t="s">
        <v>442</v>
      </c>
      <c r="J151" s="6">
        <f>88.02+49</f>
        <v>137.01999999999998</v>
      </c>
    </row>
    <row r="152" spans="1:11" x14ac:dyDescent="0.25">
      <c r="A152" s="2">
        <v>4411</v>
      </c>
      <c r="B152" s="3" t="s">
        <v>12</v>
      </c>
      <c r="C152" s="4" t="s">
        <v>11</v>
      </c>
      <c r="D152" s="5"/>
      <c r="E152" s="24" t="s">
        <v>266</v>
      </c>
      <c r="F152" s="25"/>
      <c r="G152" s="26"/>
      <c r="H152" s="3" t="s">
        <v>267</v>
      </c>
      <c r="I152" s="3" t="s">
        <v>443</v>
      </c>
      <c r="J152" s="6">
        <f>48+34+100</f>
        <v>182</v>
      </c>
    </row>
    <row r="153" spans="1:11" x14ac:dyDescent="0.25">
      <c r="A153" s="2">
        <v>4411</v>
      </c>
      <c r="B153" s="3" t="s">
        <v>12</v>
      </c>
      <c r="C153" s="4" t="s">
        <v>11</v>
      </c>
      <c r="D153" s="5"/>
      <c r="E153" s="24" t="s">
        <v>268</v>
      </c>
      <c r="F153" s="25"/>
      <c r="G153" s="26"/>
      <c r="H153" s="3" t="s">
        <v>269</v>
      </c>
      <c r="I153" s="3" t="s">
        <v>444</v>
      </c>
      <c r="J153" s="6">
        <f>23+64+169.02+42</f>
        <v>298.02</v>
      </c>
    </row>
    <row r="154" spans="1:11" x14ac:dyDescent="0.25">
      <c r="A154" s="2">
        <v>4411</v>
      </c>
      <c r="B154" s="3" t="s">
        <v>12</v>
      </c>
      <c r="C154" s="4" t="s">
        <v>11</v>
      </c>
      <c r="D154" s="5"/>
      <c r="E154" s="24" t="s">
        <v>270</v>
      </c>
      <c r="F154" s="25"/>
      <c r="G154" s="26"/>
      <c r="H154" s="3" t="s">
        <v>271</v>
      </c>
      <c r="I154" s="3" t="s">
        <v>445</v>
      </c>
      <c r="J154" s="6">
        <v>88.02</v>
      </c>
    </row>
    <row r="155" spans="1:11" x14ac:dyDescent="0.25">
      <c r="A155" s="2">
        <v>4411</v>
      </c>
      <c r="B155" s="3" t="s">
        <v>12</v>
      </c>
      <c r="C155" s="4" t="s">
        <v>11</v>
      </c>
      <c r="D155" s="5"/>
      <c r="E155" s="27" t="s">
        <v>17</v>
      </c>
      <c r="F155" s="27"/>
      <c r="G155" s="27"/>
      <c r="H155" s="3" t="s">
        <v>18</v>
      </c>
      <c r="I155" s="3" t="s">
        <v>331</v>
      </c>
      <c r="J155" s="6">
        <f>64+34</f>
        <v>98</v>
      </c>
      <c r="K155" s="7"/>
    </row>
    <row r="156" spans="1:11" x14ac:dyDescent="0.25">
      <c r="A156" s="2">
        <v>4411</v>
      </c>
      <c r="B156" s="3" t="s">
        <v>12</v>
      </c>
      <c r="C156" s="4" t="s">
        <v>11</v>
      </c>
      <c r="D156" s="5"/>
      <c r="E156" s="24" t="s">
        <v>272</v>
      </c>
      <c r="F156" s="25"/>
      <c r="G156" s="26"/>
      <c r="H156" s="3" t="s">
        <v>273</v>
      </c>
      <c r="I156" s="3" t="s">
        <v>446</v>
      </c>
      <c r="J156" s="6">
        <f>95+169.02</f>
        <v>264.02</v>
      </c>
    </row>
    <row r="157" spans="1:11" x14ac:dyDescent="0.25">
      <c r="A157" s="2">
        <v>4411</v>
      </c>
      <c r="B157" s="3" t="s">
        <v>12</v>
      </c>
      <c r="C157" s="4" t="s">
        <v>11</v>
      </c>
      <c r="D157" s="5"/>
      <c r="E157" s="24" t="s">
        <v>274</v>
      </c>
      <c r="F157" s="25"/>
      <c r="G157" s="26"/>
      <c r="H157" s="3" t="s">
        <v>275</v>
      </c>
      <c r="I157" s="3" t="s">
        <v>447</v>
      </c>
      <c r="J157" s="6">
        <f>34+23</f>
        <v>57</v>
      </c>
    </row>
    <row r="158" spans="1:11" x14ac:dyDescent="0.25">
      <c r="A158" s="2">
        <v>4411</v>
      </c>
      <c r="B158" s="3" t="s">
        <v>12</v>
      </c>
      <c r="C158" s="4" t="s">
        <v>11</v>
      </c>
      <c r="D158" s="5"/>
      <c r="E158" s="24" t="s">
        <v>113</v>
      </c>
      <c r="F158" s="25"/>
      <c r="G158" s="26"/>
      <c r="H158" s="3" t="s">
        <v>114</v>
      </c>
      <c r="I158" s="3" t="s">
        <v>378</v>
      </c>
      <c r="J158" s="6">
        <f>31+88.02+37</f>
        <v>156.01999999999998</v>
      </c>
    </row>
    <row r="159" spans="1:11" x14ac:dyDescent="0.25">
      <c r="A159" s="2">
        <v>4411</v>
      </c>
      <c r="B159" s="3" t="s">
        <v>12</v>
      </c>
      <c r="C159" s="4" t="s">
        <v>11</v>
      </c>
      <c r="D159" s="5"/>
      <c r="E159" s="24" t="s">
        <v>109</v>
      </c>
      <c r="F159" s="25"/>
      <c r="G159" s="26"/>
      <c r="H159" s="3" t="s">
        <v>110</v>
      </c>
      <c r="I159" s="3" t="s">
        <v>376</v>
      </c>
      <c r="J159" s="6">
        <f>14+12.5+100</f>
        <v>126.5</v>
      </c>
    </row>
    <row r="160" spans="1:11" x14ac:dyDescent="0.25">
      <c r="A160" s="2">
        <v>4411</v>
      </c>
      <c r="B160" s="3" t="s">
        <v>12</v>
      </c>
      <c r="C160" s="4" t="s">
        <v>11</v>
      </c>
      <c r="D160" s="5"/>
      <c r="E160" s="24" t="s">
        <v>276</v>
      </c>
      <c r="F160" s="25"/>
      <c r="G160" s="26"/>
      <c r="H160" s="3" t="s">
        <v>277</v>
      </c>
      <c r="I160" s="3" t="s">
        <v>448</v>
      </c>
      <c r="J160" s="6">
        <f>31+53+64+14+44</f>
        <v>206</v>
      </c>
    </row>
    <row r="161" spans="1:10" x14ac:dyDescent="0.25">
      <c r="A161" s="2">
        <v>4411</v>
      </c>
      <c r="B161" s="3" t="s">
        <v>12</v>
      </c>
      <c r="C161" s="4" t="s">
        <v>11</v>
      </c>
      <c r="D161" s="5"/>
      <c r="E161" s="24" t="s">
        <v>278</v>
      </c>
      <c r="F161" s="25"/>
      <c r="G161" s="26"/>
      <c r="H161" s="3" t="s">
        <v>279</v>
      </c>
      <c r="I161" s="3" t="s">
        <v>449</v>
      </c>
      <c r="J161" s="6">
        <f>14+64+34+59</f>
        <v>171</v>
      </c>
    </row>
    <row r="162" spans="1:10" x14ac:dyDescent="0.25">
      <c r="A162" s="2">
        <v>4411</v>
      </c>
      <c r="B162" s="3" t="s">
        <v>12</v>
      </c>
      <c r="C162" s="4" t="s">
        <v>11</v>
      </c>
      <c r="D162" s="5"/>
      <c r="E162" s="24" t="s">
        <v>280</v>
      </c>
      <c r="F162" s="25"/>
      <c r="G162" s="26"/>
      <c r="H162" s="3" t="s">
        <v>281</v>
      </c>
      <c r="I162" s="3" t="s">
        <v>450</v>
      </c>
      <c r="J162" s="6">
        <f>30+8+169.02+86</f>
        <v>293.02</v>
      </c>
    </row>
    <row r="163" spans="1:10" x14ac:dyDescent="0.25">
      <c r="A163" s="2">
        <v>4411</v>
      </c>
      <c r="B163" s="3" t="s">
        <v>12</v>
      </c>
      <c r="C163" s="4" t="s">
        <v>11</v>
      </c>
      <c r="D163" s="5"/>
      <c r="E163" s="24" t="s">
        <v>282</v>
      </c>
      <c r="F163" s="25"/>
      <c r="G163" s="26"/>
      <c r="H163" s="3" t="s">
        <v>283</v>
      </c>
      <c r="I163" s="3" t="s">
        <v>451</v>
      </c>
      <c r="J163" s="6">
        <f>64+45+34+64+8+48+44+78</f>
        <v>385</v>
      </c>
    </row>
    <row r="164" spans="1:10" x14ac:dyDescent="0.25">
      <c r="A164" s="2">
        <v>4411</v>
      </c>
      <c r="B164" s="3" t="s">
        <v>12</v>
      </c>
      <c r="C164" s="4" t="s">
        <v>11</v>
      </c>
      <c r="D164" s="5"/>
      <c r="E164" s="24" t="s">
        <v>159</v>
      </c>
      <c r="F164" s="25"/>
      <c r="G164" s="26"/>
      <c r="H164" s="3" t="s">
        <v>160</v>
      </c>
      <c r="I164" s="3" t="s">
        <v>401</v>
      </c>
      <c r="J164" s="6">
        <f>14+39+100</f>
        <v>153</v>
      </c>
    </row>
    <row r="165" spans="1:10" x14ac:dyDescent="0.25">
      <c r="A165" s="2">
        <v>4411</v>
      </c>
      <c r="B165" s="3" t="s">
        <v>12</v>
      </c>
      <c r="C165" s="4" t="s">
        <v>11</v>
      </c>
      <c r="D165" s="5"/>
      <c r="E165" s="24" t="s">
        <v>284</v>
      </c>
      <c r="F165" s="25"/>
      <c r="G165" s="26"/>
      <c r="H165" s="3" t="s">
        <v>285</v>
      </c>
      <c r="I165" s="3" t="s">
        <v>452</v>
      </c>
      <c r="J165" s="6">
        <f>169.02+34</f>
        <v>203.02</v>
      </c>
    </row>
    <row r="166" spans="1:10" x14ac:dyDescent="0.25">
      <c r="A166" s="2">
        <v>4411</v>
      </c>
      <c r="B166" s="3" t="s">
        <v>12</v>
      </c>
      <c r="C166" s="4" t="s">
        <v>11</v>
      </c>
      <c r="D166" s="5"/>
      <c r="E166" s="24" t="s">
        <v>286</v>
      </c>
      <c r="F166" s="25"/>
      <c r="G166" s="26"/>
      <c r="H166" s="3" t="s">
        <v>287</v>
      </c>
      <c r="I166" s="3" t="s">
        <v>453</v>
      </c>
      <c r="J166" s="6">
        <f>169.02+8+30+57</f>
        <v>264.02</v>
      </c>
    </row>
    <row r="167" spans="1:10" x14ac:dyDescent="0.25">
      <c r="A167" s="2">
        <v>4411</v>
      </c>
      <c r="B167" s="3" t="s">
        <v>12</v>
      </c>
      <c r="C167" s="4" t="s">
        <v>11</v>
      </c>
      <c r="D167" s="5"/>
      <c r="E167" s="24" t="s">
        <v>288</v>
      </c>
      <c r="F167" s="25"/>
      <c r="G167" s="26"/>
      <c r="H167" s="3" t="s">
        <v>289</v>
      </c>
      <c r="I167" s="3" t="s">
        <v>454</v>
      </c>
      <c r="J167" s="6">
        <f>34+169.02</f>
        <v>203.02</v>
      </c>
    </row>
    <row r="168" spans="1:10" x14ac:dyDescent="0.25">
      <c r="A168" s="2">
        <v>4411</v>
      </c>
      <c r="B168" s="3" t="s">
        <v>12</v>
      </c>
      <c r="C168" s="4" t="s">
        <v>11</v>
      </c>
      <c r="D168" s="5"/>
      <c r="E168" s="24" t="s">
        <v>290</v>
      </c>
      <c r="F168" s="25"/>
      <c r="G168" s="26"/>
      <c r="H168" s="3" t="s">
        <v>291</v>
      </c>
      <c r="I168" s="3" t="s">
        <v>455</v>
      </c>
      <c r="J168" s="6">
        <f>14+44+30</f>
        <v>88</v>
      </c>
    </row>
    <row r="169" spans="1:10" x14ac:dyDescent="0.25">
      <c r="A169" s="2">
        <v>4411</v>
      </c>
      <c r="B169" s="3" t="s">
        <v>12</v>
      </c>
      <c r="C169" s="4" t="s">
        <v>11</v>
      </c>
      <c r="D169" s="5"/>
      <c r="E169" s="24" t="s">
        <v>292</v>
      </c>
      <c r="F169" s="25"/>
      <c r="G169" s="26"/>
      <c r="H169" s="3" t="s">
        <v>293</v>
      </c>
      <c r="I169" s="3" t="s">
        <v>456</v>
      </c>
      <c r="J169" s="6">
        <f>90+90+30+48</f>
        <v>258</v>
      </c>
    </row>
    <row r="170" spans="1:10" x14ac:dyDescent="0.25">
      <c r="A170" s="2">
        <v>4411</v>
      </c>
      <c r="B170" s="3" t="s">
        <v>12</v>
      </c>
      <c r="C170" s="4" t="s">
        <v>11</v>
      </c>
      <c r="D170" s="5"/>
      <c r="E170" s="24" t="s">
        <v>294</v>
      </c>
      <c r="F170" s="25"/>
      <c r="G170" s="26"/>
      <c r="H170" s="3" t="s">
        <v>295</v>
      </c>
      <c r="I170" s="3" t="s">
        <v>457</v>
      </c>
      <c r="J170" s="6">
        <f>14+44+30</f>
        <v>88</v>
      </c>
    </row>
    <row r="171" spans="1:10" x14ac:dyDescent="0.25">
      <c r="A171" s="2">
        <v>4411</v>
      </c>
      <c r="B171" s="3" t="s">
        <v>12</v>
      </c>
      <c r="C171" s="4" t="s">
        <v>11</v>
      </c>
      <c r="D171" s="5"/>
      <c r="E171" s="24" t="s">
        <v>27</v>
      </c>
      <c r="F171" s="25"/>
      <c r="G171" s="26"/>
      <c r="H171" s="3" t="s">
        <v>28</v>
      </c>
      <c r="I171" s="3" t="s">
        <v>337</v>
      </c>
      <c r="J171" s="6">
        <v>188</v>
      </c>
    </row>
    <row r="172" spans="1:10" x14ac:dyDescent="0.25">
      <c r="A172" s="2">
        <v>4411</v>
      </c>
      <c r="B172" s="3" t="s">
        <v>12</v>
      </c>
      <c r="C172" s="4" t="s">
        <v>11</v>
      </c>
      <c r="D172" s="5"/>
      <c r="E172" s="24" t="s">
        <v>42</v>
      </c>
      <c r="F172" s="25"/>
      <c r="G172" s="26"/>
      <c r="H172" s="3" t="s">
        <v>43</v>
      </c>
      <c r="I172" s="3" t="s">
        <v>344</v>
      </c>
      <c r="J172" s="6">
        <v>130</v>
      </c>
    </row>
    <row r="173" spans="1:10" x14ac:dyDescent="0.25">
      <c r="A173" s="2">
        <v>4411</v>
      </c>
      <c r="B173" s="3" t="s">
        <v>12</v>
      </c>
      <c r="C173" s="4" t="s">
        <v>11</v>
      </c>
      <c r="D173" s="5"/>
      <c r="E173" s="24" t="s">
        <v>296</v>
      </c>
      <c r="F173" s="25"/>
      <c r="G173" s="26"/>
      <c r="H173" s="3" t="s">
        <v>297</v>
      </c>
      <c r="I173" s="3" t="s">
        <v>458</v>
      </c>
      <c r="J173" s="6">
        <f>14+44+28+100</f>
        <v>186</v>
      </c>
    </row>
    <row r="174" spans="1:10" x14ac:dyDescent="0.25">
      <c r="A174" s="2">
        <v>4411</v>
      </c>
      <c r="B174" s="3" t="s">
        <v>12</v>
      </c>
      <c r="C174" s="4" t="s">
        <v>11</v>
      </c>
      <c r="D174" s="5"/>
      <c r="E174" s="24" t="s">
        <v>298</v>
      </c>
      <c r="F174" s="25"/>
      <c r="G174" s="26"/>
      <c r="H174" s="3" t="s">
        <v>299</v>
      </c>
      <c r="I174" s="3" t="s">
        <v>459</v>
      </c>
      <c r="J174" s="6">
        <f>42+44+9.12</f>
        <v>95.12</v>
      </c>
    </row>
    <row r="175" spans="1:10" x14ac:dyDescent="0.25">
      <c r="A175" s="2">
        <v>4411</v>
      </c>
      <c r="B175" s="3" t="s">
        <v>12</v>
      </c>
      <c r="C175" s="4" t="s">
        <v>11</v>
      </c>
      <c r="D175" s="5"/>
      <c r="E175" s="24" t="s">
        <v>300</v>
      </c>
      <c r="F175" s="25"/>
      <c r="G175" s="26"/>
      <c r="H175" s="3" t="s">
        <v>301</v>
      </c>
      <c r="I175" s="3" t="s">
        <v>460</v>
      </c>
      <c r="J175" s="6">
        <v>127</v>
      </c>
    </row>
    <row r="176" spans="1:10" x14ac:dyDescent="0.25">
      <c r="A176" s="2">
        <v>4411</v>
      </c>
      <c r="B176" s="3" t="s">
        <v>12</v>
      </c>
      <c r="C176" s="4" t="s">
        <v>11</v>
      </c>
      <c r="D176" s="5"/>
      <c r="E176" s="24" t="s">
        <v>29</v>
      </c>
      <c r="F176" s="25"/>
      <c r="G176" s="26"/>
      <c r="H176" s="3" t="s">
        <v>30</v>
      </c>
      <c r="I176" s="3" t="s">
        <v>338</v>
      </c>
      <c r="J176" s="6">
        <f>88.02+48</f>
        <v>136.01999999999998</v>
      </c>
    </row>
    <row r="177" spans="1:11" x14ac:dyDescent="0.25">
      <c r="A177" s="2">
        <v>4411</v>
      </c>
      <c r="B177" s="3" t="s">
        <v>12</v>
      </c>
      <c r="C177" s="4" t="s">
        <v>11</v>
      </c>
      <c r="D177" s="5"/>
      <c r="E177" s="24" t="s">
        <v>302</v>
      </c>
      <c r="F177" s="25"/>
      <c r="G177" s="26"/>
      <c r="H177" s="3" t="s">
        <v>303</v>
      </c>
      <c r="I177" s="3" t="s">
        <v>461</v>
      </c>
      <c r="J177" s="6">
        <f>48+34+169.02</f>
        <v>251.02</v>
      </c>
    </row>
    <row r="178" spans="1:11" x14ac:dyDescent="0.25">
      <c r="A178" s="2">
        <v>4411</v>
      </c>
      <c r="B178" s="3" t="s">
        <v>12</v>
      </c>
      <c r="C178" s="4" t="s">
        <v>11</v>
      </c>
      <c r="D178" s="5"/>
      <c r="E178" s="24" t="s">
        <v>304</v>
      </c>
      <c r="F178" s="25"/>
      <c r="G178" s="26"/>
      <c r="H178" s="3" t="s">
        <v>305</v>
      </c>
      <c r="I178" s="3" t="s">
        <v>462</v>
      </c>
      <c r="J178" s="6">
        <v>123</v>
      </c>
    </row>
    <row r="179" spans="1:11" x14ac:dyDescent="0.25">
      <c r="A179" s="2">
        <v>4411</v>
      </c>
      <c r="B179" s="3" t="s">
        <v>12</v>
      </c>
      <c r="C179" s="4" t="s">
        <v>11</v>
      </c>
      <c r="D179" s="5"/>
      <c r="E179" s="24" t="s">
        <v>95</v>
      </c>
      <c r="F179" s="25"/>
      <c r="G179" s="26"/>
      <c r="H179" s="3" t="s">
        <v>96</v>
      </c>
      <c r="I179" s="3" t="s">
        <v>369</v>
      </c>
      <c r="J179" s="6">
        <f>14+44+34+24</f>
        <v>116</v>
      </c>
    </row>
    <row r="180" spans="1:11" x14ac:dyDescent="0.25">
      <c r="A180" s="2">
        <v>4411</v>
      </c>
      <c r="B180" s="3" t="s">
        <v>12</v>
      </c>
      <c r="C180" s="4" t="s">
        <v>11</v>
      </c>
      <c r="D180" s="5"/>
      <c r="E180" s="24" t="s">
        <v>129</v>
      </c>
      <c r="F180" s="25"/>
      <c r="G180" s="26"/>
      <c r="H180" s="3" t="s">
        <v>130</v>
      </c>
      <c r="I180" s="3" t="s">
        <v>386</v>
      </c>
      <c r="J180" s="6">
        <v>144</v>
      </c>
    </row>
    <row r="181" spans="1:11" x14ac:dyDescent="0.25">
      <c r="A181" s="2">
        <v>4411</v>
      </c>
      <c r="B181" s="3" t="s">
        <v>12</v>
      </c>
      <c r="C181" s="4" t="s">
        <v>11</v>
      </c>
      <c r="D181" s="5"/>
      <c r="E181" s="24" t="s">
        <v>306</v>
      </c>
      <c r="F181" s="25"/>
      <c r="G181" s="26"/>
      <c r="H181" s="3" t="s">
        <v>307</v>
      </c>
      <c r="I181" s="3" t="s">
        <v>463</v>
      </c>
      <c r="J181" s="6">
        <f>8+126</f>
        <v>134</v>
      </c>
    </row>
    <row r="182" spans="1:11" x14ac:dyDescent="0.25">
      <c r="A182" s="2">
        <v>4411</v>
      </c>
      <c r="B182" s="3" t="s">
        <v>12</v>
      </c>
      <c r="C182" s="4" t="s">
        <v>11</v>
      </c>
      <c r="D182" s="5"/>
      <c r="E182" s="24" t="s">
        <v>244</v>
      </c>
      <c r="F182" s="25"/>
      <c r="G182" s="26"/>
      <c r="H182" s="3" t="s">
        <v>245</v>
      </c>
      <c r="I182" s="3" t="s">
        <v>432</v>
      </c>
      <c r="J182" s="6">
        <v>99</v>
      </c>
    </row>
    <row r="183" spans="1:11" ht="22.5" x14ac:dyDescent="0.25">
      <c r="A183" s="2">
        <v>4411</v>
      </c>
      <c r="B183" s="3" t="s">
        <v>308</v>
      </c>
      <c r="C183" s="4" t="s">
        <v>11</v>
      </c>
      <c r="D183" s="5"/>
      <c r="E183" s="24" t="s">
        <v>309</v>
      </c>
      <c r="F183" s="25"/>
      <c r="G183" s="26"/>
      <c r="H183" s="3" t="s">
        <v>310</v>
      </c>
      <c r="I183" s="3" t="s">
        <v>464</v>
      </c>
      <c r="J183" s="6">
        <v>1076</v>
      </c>
    </row>
    <row r="184" spans="1:11" ht="22.5" x14ac:dyDescent="0.25">
      <c r="A184" s="2">
        <v>4411</v>
      </c>
      <c r="B184" s="3" t="s">
        <v>311</v>
      </c>
      <c r="C184" s="4" t="s">
        <v>11</v>
      </c>
      <c r="D184" s="5"/>
      <c r="E184" s="24" t="s">
        <v>292</v>
      </c>
      <c r="F184" s="25"/>
      <c r="G184" s="26"/>
      <c r="H184" s="3" t="s">
        <v>293</v>
      </c>
      <c r="I184" s="3" t="s">
        <v>456</v>
      </c>
      <c r="J184" s="6">
        <v>758</v>
      </c>
    </row>
    <row r="185" spans="1:11" ht="22.5" x14ac:dyDescent="0.25">
      <c r="A185" s="2">
        <v>4411</v>
      </c>
      <c r="B185" s="3" t="s">
        <v>312</v>
      </c>
      <c r="C185" s="4" t="s">
        <v>11</v>
      </c>
      <c r="D185" s="5"/>
      <c r="E185" s="24" t="s">
        <v>313</v>
      </c>
      <c r="F185" s="25"/>
      <c r="G185" s="26"/>
      <c r="H185" s="3" t="s">
        <v>314</v>
      </c>
      <c r="I185" s="3" t="s">
        <v>465</v>
      </c>
      <c r="J185" s="6">
        <v>2300</v>
      </c>
    </row>
    <row r="186" spans="1:11" ht="22.5" x14ac:dyDescent="0.25">
      <c r="A186" s="2">
        <v>4411</v>
      </c>
      <c r="B186" s="3" t="s">
        <v>315</v>
      </c>
      <c r="C186" s="4" t="s">
        <v>11</v>
      </c>
      <c r="D186" s="5"/>
      <c r="E186" s="24" t="s">
        <v>316</v>
      </c>
      <c r="F186" s="25"/>
      <c r="G186" s="26"/>
      <c r="H186" s="3" t="s">
        <v>317</v>
      </c>
      <c r="I186" s="3" t="s">
        <v>466</v>
      </c>
      <c r="J186" s="6">
        <v>30240</v>
      </c>
    </row>
    <row r="187" spans="1:11" x14ac:dyDescent="0.25">
      <c r="A187" s="2">
        <v>4431</v>
      </c>
      <c r="B187" s="3" t="s">
        <v>318</v>
      </c>
      <c r="C187" s="4" t="s">
        <v>11</v>
      </c>
      <c r="D187" s="5"/>
      <c r="E187" s="24" t="s">
        <v>319</v>
      </c>
      <c r="F187" s="25"/>
      <c r="G187" s="26"/>
      <c r="H187" s="14" t="s">
        <v>199</v>
      </c>
      <c r="I187" s="14" t="s">
        <v>467</v>
      </c>
      <c r="J187" s="6">
        <v>231.9</v>
      </c>
    </row>
    <row r="188" spans="1:11" ht="22.5" x14ac:dyDescent="0.25">
      <c r="A188" s="2">
        <v>4431</v>
      </c>
      <c r="B188" s="3" t="s">
        <v>179</v>
      </c>
      <c r="C188" s="4" t="s">
        <v>11</v>
      </c>
      <c r="D188" s="5"/>
      <c r="E188" s="24" t="s">
        <v>180</v>
      </c>
      <c r="F188" s="25"/>
      <c r="G188" s="26"/>
      <c r="H188" s="3" t="s">
        <v>199</v>
      </c>
      <c r="I188" s="3" t="s">
        <v>181</v>
      </c>
      <c r="J188" s="6">
        <v>170.4</v>
      </c>
    </row>
    <row r="189" spans="1:11" ht="22.5" x14ac:dyDescent="0.25">
      <c r="A189" s="2">
        <v>4431</v>
      </c>
      <c r="B189" s="3" t="s">
        <v>321</v>
      </c>
      <c r="C189" s="4" t="s">
        <v>11</v>
      </c>
      <c r="D189" s="5"/>
      <c r="E189" s="24" t="s">
        <v>320</v>
      </c>
      <c r="F189" s="25"/>
      <c r="G189" s="26"/>
      <c r="H189" s="3" t="s">
        <v>199</v>
      </c>
      <c r="I189" s="3" t="s">
        <v>467</v>
      </c>
      <c r="J189" s="6">
        <v>3541.76</v>
      </c>
    </row>
    <row r="190" spans="1:11" ht="22.5" x14ac:dyDescent="0.25">
      <c r="A190" s="2">
        <v>4431</v>
      </c>
      <c r="B190" s="3" t="s">
        <v>322</v>
      </c>
      <c r="C190" s="4" t="s">
        <v>11</v>
      </c>
      <c r="D190" s="5"/>
      <c r="E190" s="27" t="s">
        <v>323</v>
      </c>
      <c r="F190" s="27"/>
      <c r="G190" s="27"/>
      <c r="H190" s="3" t="s">
        <v>324</v>
      </c>
      <c r="I190" s="3" t="s">
        <v>468</v>
      </c>
      <c r="J190" s="6">
        <v>5000</v>
      </c>
      <c r="K190" s="7"/>
    </row>
    <row r="191" spans="1:11" ht="22.5" x14ac:dyDescent="0.25">
      <c r="A191" s="2">
        <v>4431</v>
      </c>
      <c r="B191" s="3" t="s">
        <v>325</v>
      </c>
      <c r="C191" s="4" t="s">
        <v>11</v>
      </c>
      <c r="D191" s="5"/>
      <c r="E191" s="24" t="s">
        <v>326</v>
      </c>
      <c r="F191" s="25"/>
      <c r="G191" s="26"/>
      <c r="H191" s="3" t="s">
        <v>199</v>
      </c>
      <c r="I191" s="3" t="s">
        <v>467</v>
      </c>
      <c r="J191" s="6">
        <v>8259.2000000000007</v>
      </c>
    </row>
    <row r="192" spans="1:11" ht="22.5" x14ac:dyDescent="0.25">
      <c r="A192" s="15">
        <v>4451</v>
      </c>
      <c r="B192" s="16" t="s">
        <v>327</v>
      </c>
      <c r="C192" s="17"/>
      <c r="D192" s="18" t="s">
        <v>11</v>
      </c>
      <c r="E192" s="19" t="s">
        <v>328</v>
      </c>
      <c r="F192" s="20"/>
      <c r="G192" s="21"/>
      <c r="H192" s="2" t="s">
        <v>329</v>
      </c>
      <c r="I192" s="2" t="s">
        <v>329</v>
      </c>
      <c r="J192" s="6">
        <v>2866.54</v>
      </c>
    </row>
    <row r="193" spans="1:11" ht="22.5" x14ac:dyDescent="0.25">
      <c r="A193" s="15">
        <v>4451</v>
      </c>
      <c r="B193" s="16" t="s">
        <v>327</v>
      </c>
      <c r="C193" s="17"/>
      <c r="D193" s="18" t="s">
        <v>11</v>
      </c>
      <c r="E193" s="19" t="s">
        <v>328</v>
      </c>
      <c r="F193" s="20"/>
      <c r="G193" s="21"/>
      <c r="H193" s="2" t="s">
        <v>329</v>
      </c>
      <c r="I193" s="2" t="s">
        <v>329</v>
      </c>
      <c r="J193" s="6">
        <v>3035.82</v>
      </c>
    </row>
    <row r="194" spans="1:11" ht="22.5" x14ac:dyDescent="0.25">
      <c r="A194" s="15">
        <v>4451</v>
      </c>
      <c r="B194" s="16" t="s">
        <v>327</v>
      </c>
      <c r="C194" s="17"/>
      <c r="D194" s="18" t="s">
        <v>11</v>
      </c>
      <c r="E194" s="19" t="s">
        <v>328</v>
      </c>
      <c r="F194" s="20"/>
      <c r="G194" s="21"/>
      <c r="H194" s="2" t="s">
        <v>329</v>
      </c>
      <c r="I194" s="2" t="s">
        <v>329</v>
      </c>
      <c r="J194" s="6">
        <v>4022.09</v>
      </c>
    </row>
    <row r="195" spans="1:11" x14ac:dyDescent="0.25">
      <c r="A195" s="2"/>
      <c r="B195" s="3"/>
      <c r="C195" s="4"/>
      <c r="D195" s="5"/>
      <c r="E195" s="24"/>
      <c r="F195" s="25"/>
      <c r="G195" s="26"/>
      <c r="H195" s="3"/>
      <c r="I195" s="3"/>
      <c r="J195" s="6">
        <f>SUM(J7:J194)</f>
        <v>140782.77000000005</v>
      </c>
      <c r="K195" s="7"/>
    </row>
    <row r="196" spans="1:11" x14ac:dyDescent="0.25">
      <c r="A196" s="2"/>
      <c r="B196" s="3"/>
      <c r="C196" s="4"/>
      <c r="D196" s="5"/>
      <c r="E196" s="24"/>
      <c r="F196" s="25"/>
      <c r="G196" s="26"/>
      <c r="H196" s="3"/>
      <c r="I196" s="3"/>
      <c r="J196" s="23"/>
    </row>
    <row r="197" spans="1:11" x14ac:dyDescent="0.25">
      <c r="A197" s="2"/>
      <c r="B197" s="3"/>
      <c r="C197" s="4"/>
      <c r="D197" s="5"/>
      <c r="E197" s="24"/>
      <c r="F197" s="25"/>
      <c r="G197" s="26"/>
      <c r="H197" s="3"/>
      <c r="I197" s="3"/>
      <c r="J197" s="6"/>
    </row>
    <row r="198" spans="1:11" x14ac:dyDescent="0.25">
      <c r="A198" s="2"/>
      <c r="B198" s="3"/>
      <c r="C198" s="4"/>
      <c r="D198" s="5"/>
      <c r="E198" s="24"/>
      <c r="F198" s="25"/>
      <c r="G198" s="26"/>
      <c r="H198" s="3"/>
      <c r="I198" s="3"/>
      <c r="J198" s="6"/>
    </row>
    <row r="199" spans="1:11" x14ac:dyDescent="0.25">
      <c r="A199" s="2"/>
      <c r="B199" s="3"/>
      <c r="C199" s="4"/>
      <c r="D199" s="5"/>
      <c r="E199" s="24"/>
      <c r="F199" s="25"/>
      <c r="G199" s="26"/>
      <c r="H199" s="3"/>
      <c r="I199" s="3"/>
      <c r="J199" s="6"/>
    </row>
    <row r="200" spans="1:11" x14ac:dyDescent="0.25">
      <c r="A200" s="2"/>
      <c r="B200" s="3"/>
      <c r="C200" s="4"/>
      <c r="D200" s="5"/>
      <c r="E200" s="24"/>
      <c r="F200" s="25"/>
      <c r="G200" s="26"/>
      <c r="H200" s="3"/>
      <c r="I200" s="3"/>
      <c r="J200" s="6"/>
    </row>
    <row r="201" spans="1:11" x14ac:dyDescent="0.25">
      <c r="A201" s="2"/>
      <c r="B201" s="3"/>
      <c r="C201" s="4"/>
      <c r="D201" s="5"/>
      <c r="E201" s="27"/>
      <c r="F201" s="27"/>
      <c r="G201" s="27"/>
      <c r="H201" s="3"/>
      <c r="I201" s="3"/>
      <c r="J201" s="9"/>
      <c r="K201" s="7"/>
    </row>
    <row r="202" spans="1:11" x14ac:dyDescent="0.25">
      <c r="A202" s="10"/>
      <c r="B202" s="11"/>
      <c r="C202" s="12"/>
      <c r="D202" s="13"/>
      <c r="E202" s="11"/>
      <c r="F202" s="11"/>
      <c r="G202" s="11"/>
      <c r="H202" s="11"/>
      <c r="I202" s="11"/>
      <c r="J202" s="8"/>
    </row>
    <row r="203" spans="1:11" x14ac:dyDescent="0.25">
      <c r="A203" s="10"/>
      <c r="B203" s="11"/>
      <c r="C203" s="12"/>
      <c r="D203" s="13"/>
      <c r="E203" s="11"/>
      <c r="F203" s="11"/>
      <c r="G203" s="11"/>
      <c r="H203" s="11"/>
      <c r="I203" s="11"/>
      <c r="J203" s="8"/>
    </row>
  </sheetData>
  <autoFilter ref="A5:J194" xr:uid="{B7DDBD50-915C-4375-A501-095F761C754C}">
    <filterColumn colId="2" showButton="0"/>
    <filterColumn colId="4" showButton="0"/>
    <filterColumn colId="5" showButton="0"/>
  </autoFilter>
  <mergeCells count="203">
    <mergeCell ref="A1:J1"/>
    <mergeCell ref="A2:J2"/>
    <mergeCell ref="A3:J3"/>
    <mergeCell ref="A4:J4"/>
    <mergeCell ref="A5:A6"/>
    <mergeCell ref="B5:B6"/>
    <mergeCell ref="C5:D5"/>
    <mergeCell ref="E5:G6"/>
    <mergeCell ref="H5:H6"/>
    <mergeCell ref="I5:I6"/>
    <mergeCell ref="E12:G12"/>
    <mergeCell ref="E13:G13"/>
    <mergeCell ref="E14:G14"/>
    <mergeCell ref="E15:G15"/>
    <mergeCell ref="E16:G16"/>
    <mergeCell ref="E17:G17"/>
    <mergeCell ref="J5:J6"/>
    <mergeCell ref="E7:G7"/>
    <mergeCell ref="E8:G8"/>
    <mergeCell ref="E9:G9"/>
    <mergeCell ref="E10:G10"/>
    <mergeCell ref="E11:G11"/>
    <mergeCell ref="E24:G24"/>
    <mergeCell ref="E25:G25"/>
    <mergeCell ref="E26:G26"/>
    <mergeCell ref="E27:G27"/>
    <mergeCell ref="E28:G28"/>
    <mergeCell ref="E29:G29"/>
    <mergeCell ref="E18:G18"/>
    <mergeCell ref="E19:G19"/>
    <mergeCell ref="E20:G20"/>
    <mergeCell ref="E21:G21"/>
    <mergeCell ref="E22:G22"/>
    <mergeCell ref="E23:G23"/>
    <mergeCell ref="E36:G36"/>
    <mergeCell ref="E37:G37"/>
    <mergeCell ref="E38:G38"/>
    <mergeCell ref="E39:G39"/>
    <mergeCell ref="E40:G40"/>
    <mergeCell ref="E41:G41"/>
    <mergeCell ref="E30:G30"/>
    <mergeCell ref="E31:G31"/>
    <mergeCell ref="E32:G32"/>
    <mergeCell ref="E33:G33"/>
    <mergeCell ref="E34:G34"/>
    <mergeCell ref="E35:G35"/>
    <mergeCell ref="E48:G48"/>
    <mergeCell ref="E49:G49"/>
    <mergeCell ref="E50:G50"/>
    <mergeCell ref="E51:G51"/>
    <mergeCell ref="E52:G52"/>
    <mergeCell ref="E53:G53"/>
    <mergeCell ref="E42:G42"/>
    <mergeCell ref="E43:G43"/>
    <mergeCell ref="E44:G44"/>
    <mergeCell ref="E45:G45"/>
    <mergeCell ref="E46:G46"/>
    <mergeCell ref="E47:G47"/>
    <mergeCell ref="E60:G60"/>
    <mergeCell ref="E61:G61"/>
    <mergeCell ref="E62:G62"/>
    <mergeCell ref="E63:G63"/>
    <mergeCell ref="E64:G64"/>
    <mergeCell ref="E65:G65"/>
    <mergeCell ref="E54:G54"/>
    <mergeCell ref="E55:G55"/>
    <mergeCell ref="E56:G56"/>
    <mergeCell ref="E57:G57"/>
    <mergeCell ref="E58:G58"/>
    <mergeCell ref="E59:G59"/>
    <mergeCell ref="E72:G72"/>
    <mergeCell ref="E73:G73"/>
    <mergeCell ref="E74:G74"/>
    <mergeCell ref="E75:G75"/>
    <mergeCell ref="E76:G76"/>
    <mergeCell ref="E77:G77"/>
    <mergeCell ref="E66:G66"/>
    <mergeCell ref="E67:G67"/>
    <mergeCell ref="E68:G68"/>
    <mergeCell ref="E69:G69"/>
    <mergeCell ref="E70:G70"/>
    <mergeCell ref="E71:G71"/>
    <mergeCell ref="E84:G84"/>
    <mergeCell ref="E85:G85"/>
    <mergeCell ref="E86:G86"/>
    <mergeCell ref="E87:G87"/>
    <mergeCell ref="E88:G88"/>
    <mergeCell ref="E89:G89"/>
    <mergeCell ref="E78:G78"/>
    <mergeCell ref="E79:G79"/>
    <mergeCell ref="E80:G80"/>
    <mergeCell ref="E81:G81"/>
    <mergeCell ref="E82:G82"/>
    <mergeCell ref="E83:G83"/>
    <mergeCell ref="E96:G96"/>
    <mergeCell ref="E97:G97"/>
    <mergeCell ref="E98:G98"/>
    <mergeCell ref="E99:G99"/>
    <mergeCell ref="E100:G100"/>
    <mergeCell ref="E101:G101"/>
    <mergeCell ref="E90:G90"/>
    <mergeCell ref="E91:G91"/>
    <mergeCell ref="E92:G92"/>
    <mergeCell ref="E93:G93"/>
    <mergeCell ref="E94:G94"/>
    <mergeCell ref="E95:G95"/>
    <mergeCell ref="E108:G108"/>
    <mergeCell ref="E109:G109"/>
    <mergeCell ref="E110:G110"/>
    <mergeCell ref="E111:G111"/>
    <mergeCell ref="E112:G112"/>
    <mergeCell ref="E102:G102"/>
    <mergeCell ref="E103:G103"/>
    <mergeCell ref="E104:G104"/>
    <mergeCell ref="E105:G105"/>
    <mergeCell ref="E106:G106"/>
    <mergeCell ref="E107:G107"/>
    <mergeCell ref="E119:G119"/>
    <mergeCell ref="E120:G120"/>
    <mergeCell ref="E121:G121"/>
    <mergeCell ref="E122:G122"/>
    <mergeCell ref="E123:G123"/>
    <mergeCell ref="E124:G124"/>
    <mergeCell ref="E113:G113"/>
    <mergeCell ref="E114:G114"/>
    <mergeCell ref="E115:G115"/>
    <mergeCell ref="E116:G116"/>
    <mergeCell ref="E117:G117"/>
    <mergeCell ref="E118:G118"/>
    <mergeCell ref="E131:G131"/>
    <mergeCell ref="E132:G132"/>
    <mergeCell ref="E133:G133"/>
    <mergeCell ref="E134:G134"/>
    <mergeCell ref="E135:G135"/>
    <mergeCell ref="E136:G136"/>
    <mergeCell ref="E125:G125"/>
    <mergeCell ref="E126:G126"/>
    <mergeCell ref="E127:G127"/>
    <mergeCell ref="E128:G128"/>
    <mergeCell ref="E129:G129"/>
    <mergeCell ref="E130:G130"/>
    <mergeCell ref="E143:G143"/>
    <mergeCell ref="E144:G144"/>
    <mergeCell ref="E145:G145"/>
    <mergeCell ref="E146:G146"/>
    <mergeCell ref="E147:G147"/>
    <mergeCell ref="E148:G148"/>
    <mergeCell ref="E137:G137"/>
    <mergeCell ref="E138:G138"/>
    <mergeCell ref="E139:G139"/>
    <mergeCell ref="E140:G140"/>
    <mergeCell ref="E141:G141"/>
    <mergeCell ref="E142:G142"/>
    <mergeCell ref="E182:G182"/>
    <mergeCell ref="E183:G183"/>
    <mergeCell ref="E184:G184"/>
    <mergeCell ref="E185:G185"/>
    <mergeCell ref="E186:G186"/>
    <mergeCell ref="E149:G149"/>
    <mergeCell ref="E150:G150"/>
    <mergeCell ref="E151:G151"/>
    <mergeCell ref="E152:G152"/>
    <mergeCell ref="E153:G153"/>
    <mergeCell ref="E154:G154"/>
    <mergeCell ref="E164:G164"/>
    <mergeCell ref="E165:G165"/>
    <mergeCell ref="E166:G166"/>
    <mergeCell ref="E167:G167"/>
    <mergeCell ref="E168:G168"/>
    <mergeCell ref="E169:G169"/>
    <mergeCell ref="E170:G170"/>
    <mergeCell ref="E171:G171"/>
    <mergeCell ref="E181:G181"/>
    <mergeCell ref="E155:G155"/>
    <mergeCell ref="E156:G156"/>
    <mergeCell ref="E157:G157"/>
    <mergeCell ref="E158:G158"/>
    <mergeCell ref="E159:G159"/>
    <mergeCell ref="E160:G160"/>
    <mergeCell ref="E161:G161"/>
    <mergeCell ref="E162:G162"/>
    <mergeCell ref="E163:G163"/>
    <mergeCell ref="E197:G197"/>
    <mergeCell ref="E198:G198"/>
    <mergeCell ref="E199:G199"/>
    <mergeCell ref="E200:G200"/>
    <mergeCell ref="E201:G201"/>
    <mergeCell ref="E191:G191"/>
    <mergeCell ref="E195:G195"/>
    <mergeCell ref="E196:G196"/>
    <mergeCell ref="E187:G187"/>
    <mergeCell ref="E189:G189"/>
    <mergeCell ref="E188:G188"/>
    <mergeCell ref="E190:G190"/>
    <mergeCell ref="E172:G172"/>
    <mergeCell ref="E173:G173"/>
    <mergeCell ref="E174:G174"/>
    <mergeCell ref="E175:G175"/>
    <mergeCell ref="E176:G176"/>
    <mergeCell ref="E177:G177"/>
    <mergeCell ref="E178:G178"/>
    <mergeCell ref="E179:G179"/>
    <mergeCell ref="E180:G180"/>
  </mergeCells>
  <phoneticPr fontId="9" type="noConversion"/>
  <pageMargins left="0.7" right="0.7" top="0.75" bottom="0.75" header="0.3" footer="0.3"/>
  <pageSetup scale="90" orientation="landscape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ENE-MAR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manuel guerrero garza</dc:creator>
  <cp:lastModifiedBy>jose manuel rdriguez</cp:lastModifiedBy>
  <dcterms:created xsi:type="dcterms:W3CDTF">2026-05-05T17:13:25Z</dcterms:created>
  <dcterms:modified xsi:type="dcterms:W3CDTF">2026-05-27T17:32:45Z</dcterms:modified>
</cp:coreProperties>
</file>